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990" activeTab="0"/>
  </bookViews>
  <sheets>
    <sheet name="THG Silomais" sheetId="1" r:id="rId1"/>
  </sheets>
  <definedNames/>
  <calcPr fullCalcOnLoad="1"/>
</workbook>
</file>

<file path=xl/comments1.xml><?xml version="1.0" encoding="utf-8"?>
<comments xmlns="http://schemas.openxmlformats.org/spreadsheetml/2006/main">
  <authors>
    <author>LasarA</author>
    <author>Meike Schmehl</author>
  </authors>
  <commentList>
    <comment ref="E8" authorId="0">
      <text>
        <r>
          <rPr>
            <sz val="8"/>
            <rFont val="Tahoma"/>
            <family val="2"/>
          </rPr>
          <t>Bei Untersaat wird der fruchtartspezifische Humusabbau um die Humusaufbauleistung der Untersaat reduziert.</t>
        </r>
      </text>
    </comment>
    <comment ref="A21" authorId="0">
      <text>
        <r>
          <rPr>
            <sz val="10"/>
            <rFont val="Arial"/>
            <family val="2"/>
          </rPr>
          <t>Grenze von 170 kg N aus WD tierischer Herkunft beachten.</t>
        </r>
      </text>
    </comment>
    <comment ref="E38" authorId="0">
      <text>
        <r>
          <rPr>
            <sz val="8"/>
            <rFont val="Tahoma"/>
            <family val="2"/>
          </rPr>
          <t>N wird bei diesem Produktionsverfahren als Betriebsmittelaufwand belastet und bei der Vor- bzw. Zwischenfrucht gutgeschrieben.
Der N stammt vermutlich aus den Ernte- und Wurzelrückständen oder dem auf dem Feld verbliebenen Aufwuchs. Die daraus entstandenen N2O-Emissionen sind dort bereits berücksichtigt und sind hier deshalb nicht noch einmal zu belasten.</t>
        </r>
      </text>
    </comment>
    <comment ref="E39" authorId="0">
      <text>
        <r>
          <rPr>
            <sz val="8"/>
            <rFont val="Tahoma"/>
            <family val="2"/>
          </rPr>
          <t>P2O5 wird bei diesem Produktionsverfahren als Betriebsmittelaufwand belastet und bei der Vor- bzw. Zwischenfrucht gutgeschrieben.</t>
        </r>
      </text>
    </comment>
    <comment ref="E40" authorId="0">
      <text>
        <r>
          <rPr>
            <sz val="8"/>
            <rFont val="Tahoma"/>
            <family val="2"/>
          </rPr>
          <t>K2O wird bei diesem Produktionsverfahren als Betriebsmittelaufwand belastet und bei der Vor- bzw. Zwischenfrucht gutgeschrieben.</t>
        </r>
      </text>
    </comment>
    <comment ref="E42" authorId="0">
      <text>
        <r>
          <rPr>
            <sz val="8"/>
            <rFont val="Tahoma"/>
            <family val="2"/>
          </rPr>
          <t>N dieser Nachlieferung wird dem Produktionsverfahren als Betriebsmitteileinsatz sowie mit den dazugehörigen N</t>
        </r>
        <r>
          <rPr>
            <vertAlign val="subscript"/>
            <sz val="8"/>
            <rFont val="Tahoma"/>
            <family val="2"/>
          </rPr>
          <t>2</t>
        </r>
        <r>
          <rPr>
            <sz val="8"/>
            <rFont val="Tahoma"/>
            <family val="2"/>
          </rPr>
          <t>O-Emissionen belastet.</t>
        </r>
      </text>
    </comment>
    <comment ref="E45" authorId="0">
      <text>
        <r>
          <rPr>
            <sz val="8"/>
            <rFont val="Tahoma"/>
            <family val="2"/>
          </rPr>
          <t>P2O5-Ausscheidungen auf der Weide werden hier als Betriebsmittelaufwand belastet und bei der Tierhaltung gutgeschrieben.</t>
        </r>
        <r>
          <rPr>
            <b/>
            <sz val="8"/>
            <rFont val="Tahoma"/>
            <family val="2"/>
          </rPr>
          <t xml:space="preserve">
</t>
        </r>
      </text>
    </comment>
    <comment ref="E46" authorId="0">
      <text>
        <r>
          <rPr>
            <sz val="8"/>
            <rFont val="Tahoma"/>
            <family val="2"/>
          </rPr>
          <t>K2O-Ausscheidungen auf der Weide werden hier als Betriebsmittelaufwand belastet und bei der Tierhaltung gutgeschrieben.</t>
        </r>
      </text>
    </comment>
    <comment ref="D63" authorId="0">
      <text>
        <r>
          <rPr>
            <sz val="8"/>
            <rFont val="Tahoma"/>
            <family val="2"/>
          </rPr>
          <t>Bei diesem Verhältniswert beziehen sich die EWR ausschließlich auf die oberirdische Biomasse. Bei Rüben und Kartoffeln wird dieser Wert deshalb nur mit dem Nep multipliziert, um die EWR zu berechnen. Bei Getreide dagegen sind das Hep und das Nep zu addieren. Die Berechnung in PF5 ist so voreingestellt, dass Hep und Nep addiert werden. Bei Rüben und Kartofflen sollte die Formel deshalb korrigiert werden.</t>
        </r>
      </text>
    </comment>
    <comment ref="C152" authorId="0">
      <text>
        <r>
          <rPr>
            <sz val="8"/>
            <rFont val="Tahoma"/>
            <family val="2"/>
          </rPr>
          <t>Bei Zuckerrüben und Kartoffeln sollte in der Formel der HEP-Wert gelöscht werden.</t>
        </r>
      </text>
    </comment>
    <comment ref="E44" authorId="0">
      <text>
        <r>
          <rPr>
            <sz val="8"/>
            <rFont val="Tahoma"/>
            <family val="2"/>
          </rPr>
          <t>50 % (+10% aus dem Vorjahr) der N-Ausscheidungen auf der Weide sind in Anlehnung nach DüV 2020, Anlage 3, für Rindergülle anzurechnen und werden bei Weideflächen als Betriebsmittelaufwand belastet und bei der Tierhaltung gutgeschrieben. N</t>
        </r>
        <r>
          <rPr>
            <vertAlign val="subscript"/>
            <sz val="8"/>
            <rFont val="Tahoma"/>
            <family val="2"/>
          </rPr>
          <t>2</t>
        </r>
        <r>
          <rPr>
            <sz val="8"/>
            <rFont val="Tahoma"/>
            <family val="2"/>
          </rPr>
          <t xml:space="preserve">O Emissionen aus den Ausscheidungen auf der Weide werden zwischen Tierhaltung und Pflanzenbau gemäß dieser Düngerwirksamkeit aufgeteilt. </t>
        </r>
      </text>
    </comment>
    <comment ref="C322" authorId="1">
      <text>
        <r>
          <rPr>
            <sz val="9"/>
            <rFont val="Segoe UI"/>
            <family val="2"/>
          </rPr>
          <t xml:space="preserve">Bei einem durchschnittlichen Wirkstoffgehalt von 350 g/l.
</t>
        </r>
      </text>
    </comment>
  </commentList>
</comments>
</file>

<file path=xl/sharedStrings.xml><?xml version="1.0" encoding="utf-8"?>
<sst xmlns="http://schemas.openxmlformats.org/spreadsheetml/2006/main" count="985" uniqueCount="373">
  <si>
    <t>1. Betriebsdaten</t>
  </si>
  <si>
    <t>Anbau:</t>
  </si>
  <si>
    <t>Wert</t>
  </si>
  <si>
    <t>Einheit</t>
  </si>
  <si>
    <t>Erntejahr</t>
  </si>
  <si>
    <t>Anbaufläche</t>
  </si>
  <si>
    <t>ha</t>
  </si>
  <si>
    <t xml:space="preserve">     davon mit Untersaat</t>
  </si>
  <si>
    <t xml:space="preserve">     davon auf Moorstandorten</t>
  </si>
  <si>
    <t xml:space="preserve">     davon auf Grünlandumbruch, Umwandlung Grünland in Ackerland</t>
  </si>
  <si>
    <t xml:space="preserve">     davon Umwandlung Ackerland in Grünland</t>
  </si>
  <si>
    <t>Erträge:</t>
  </si>
  <si>
    <t xml:space="preserve">kg FM/ha </t>
  </si>
  <si>
    <t>TM-Ertrag Hauptprodukt nach Abzug der Ernteverluste (Korn, Silage, Knollen)</t>
  </si>
  <si>
    <t xml:space="preserve">kg TM/ha </t>
  </si>
  <si>
    <t>Energiegehalt im Hauptprodukt</t>
  </si>
  <si>
    <t>MJ NEL/kg TM</t>
  </si>
  <si>
    <t>MJ ME/kg TM</t>
  </si>
  <si>
    <t>Wirtschaftsdüngung:</t>
  </si>
  <si>
    <r>
      <t>m</t>
    </r>
    <r>
      <rPr>
        <vertAlign val="superscript"/>
        <sz val="12"/>
        <rFont val="Arial"/>
        <family val="2"/>
      </rPr>
      <t>3</t>
    </r>
    <r>
      <rPr>
        <sz val="12"/>
        <rFont val="Arial"/>
        <family val="2"/>
      </rPr>
      <t>/ha</t>
    </r>
  </si>
  <si>
    <t xml:space="preserve">Stickstoffgehalt </t>
  </si>
  <si>
    <r>
      <t>kg N/m</t>
    </r>
    <r>
      <rPr>
        <vertAlign val="superscript"/>
        <sz val="12"/>
        <rFont val="Arial"/>
        <family val="2"/>
      </rPr>
      <t>3</t>
    </r>
  </si>
  <si>
    <t>Phosphorgehalt</t>
  </si>
  <si>
    <r>
      <t>kg P</t>
    </r>
    <r>
      <rPr>
        <vertAlign val="subscript"/>
        <sz val="12"/>
        <rFont val="Arial"/>
        <family val="2"/>
      </rPr>
      <t>2</t>
    </r>
    <r>
      <rPr>
        <sz val="12"/>
        <rFont val="Arial"/>
        <family val="2"/>
      </rPr>
      <t>O</t>
    </r>
    <r>
      <rPr>
        <vertAlign val="subscript"/>
        <sz val="12"/>
        <rFont val="Arial"/>
        <family val="2"/>
      </rPr>
      <t>5</t>
    </r>
    <r>
      <rPr>
        <sz val="12"/>
        <rFont val="Arial"/>
        <family val="2"/>
      </rPr>
      <t>/m</t>
    </r>
    <r>
      <rPr>
        <vertAlign val="superscript"/>
        <sz val="12"/>
        <rFont val="Arial"/>
        <family val="2"/>
      </rPr>
      <t>3</t>
    </r>
  </si>
  <si>
    <t>Kaliumgehalt</t>
  </si>
  <si>
    <r>
      <t>kg K</t>
    </r>
    <r>
      <rPr>
        <vertAlign val="subscript"/>
        <sz val="12"/>
        <rFont val="Arial"/>
        <family val="2"/>
      </rPr>
      <t>2</t>
    </r>
    <r>
      <rPr>
        <sz val="12"/>
        <rFont val="Arial"/>
        <family val="2"/>
      </rPr>
      <t>O/m</t>
    </r>
    <r>
      <rPr>
        <vertAlign val="superscript"/>
        <sz val="12"/>
        <rFont val="Arial"/>
        <family val="2"/>
      </rPr>
      <t>3</t>
    </r>
  </si>
  <si>
    <t>Einarbeitung innerhalb 1 Stunden zum Beispiel mit Injektor</t>
  </si>
  <si>
    <t>%</t>
  </si>
  <si>
    <t>Einarbeitung innerhalb 4 Stunden bzw. mit Schlitztechnik auf Vegetation</t>
  </si>
  <si>
    <t>Humus-C Gehalt laut VDLUFA</t>
  </si>
  <si>
    <r>
      <t>kg Humus-C/m</t>
    </r>
    <r>
      <rPr>
        <vertAlign val="superscript"/>
        <sz val="12"/>
        <rFont val="Arial"/>
        <family val="2"/>
      </rPr>
      <t>3</t>
    </r>
  </si>
  <si>
    <t>Mineraldüngung:</t>
  </si>
  <si>
    <t xml:space="preserve">kg N/ha </t>
  </si>
  <si>
    <t>kg N/ha</t>
  </si>
  <si>
    <r>
      <t>kg P</t>
    </r>
    <r>
      <rPr>
        <vertAlign val="subscript"/>
        <sz val="12"/>
        <rFont val="Arial"/>
        <family val="2"/>
      </rPr>
      <t>2</t>
    </r>
    <r>
      <rPr>
        <sz val="12"/>
        <rFont val="Arial"/>
        <family val="2"/>
      </rPr>
      <t>O</t>
    </r>
    <r>
      <rPr>
        <vertAlign val="subscript"/>
        <sz val="12"/>
        <rFont val="Arial"/>
        <family val="2"/>
      </rPr>
      <t>5</t>
    </r>
    <r>
      <rPr>
        <sz val="12"/>
        <rFont val="Arial"/>
        <family val="2"/>
      </rPr>
      <t xml:space="preserve">/ha </t>
    </r>
  </si>
  <si>
    <r>
      <t>kg K</t>
    </r>
    <r>
      <rPr>
        <vertAlign val="subscript"/>
        <sz val="12"/>
        <rFont val="Arial"/>
        <family val="2"/>
      </rPr>
      <t>2</t>
    </r>
    <r>
      <rPr>
        <sz val="12"/>
        <rFont val="Arial"/>
        <family val="2"/>
      </rPr>
      <t>O/ha</t>
    </r>
  </si>
  <si>
    <t>Kalkdüngung im Durchschnitt je Jahr</t>
  </si>
  <si>
    <t xml:space="preserve">kg CaO/ha </t>
  </si>
  <si>
    <r>
      <t>kg K</t>
    </r>
    <r>
      <rPr>
        <vertAlign val="subscript"/>
        <sz val="12"/>
        <rFont val="Arial"/>
        <family val="2"/>
      </rPr>
      <t>2</t>
    </r>
    <r>
      <rPr>
        <sz val="12"/>
        <rFont val="Arial"/>
        <family val="2"/>
      </rPr>
      <t xml:space="preserve">O/ha </t>
    </r>
  </si>
  <si>
    <t xml:space="preserve">Energie und Sonstiges: </t>
  </si>
  <si>
    <t>Dieselverbrauch einschließlich Ernte</t>
  </si>
  <si>
    <t xml:space="preserve">l/ha </t>
  </si>
  <si>
    <t>Biodieselverbrauch</t>
  </si>
  <si>
    <t>Saatgutverbrauch</t>
  </si>
  <si>
    <t>kg/ha</t>
  </si>
  <si>
    <t>Pflanzenschutzmittelverbrauch</t>
  </si>
  <si>
    <t xml:space="preserve">l bzw. kg/ha </t>
  </si>
  <si>
    <t>2. Betriebsspezifische Emissionsfaktoren und Begleitwerte</t>
  </si>
  <si>
    <t xml:space="preserve">Wert </t>
  </si>
  <si>
    <t>Datenherkunft</t>
  </si>
  <si>
    <t>TAN-Anteil im ausgebrachten Wirtschaftsdünger</t>
  </si>
  <si>
    <t>Parameterdatei</t>
  </si>
  <si>
    <r>
      <t>kg NH</t>
    </r>
    <r>
      <rPr>
        <vertAlign val="subscript"/>
        <sz val="12"/>
        <color indexed="8"/>
        <rFont val="Arial"/>
        <family val="2"/>
      </rPr>
      <t>3</t>
    </r>
    <r>
      <rPr>
        <sz val="12"/>
        <color indexed="8"/>
        <rFont val="Arial"/>
        <family val="2"/>
      </rPr>
      <t>-N/kg TAN</t>
    </r>
  </si>
  <si>
    <r>
      <t>kg NH</t>
    </r>
    <r>
      <rPr>
        <vertAlign val="subscript"/>
        <sz val="12"/>
        <color indexed="8"/>
        <rFont val="Arial"/>
        <family val="2"/>
      </rPr>
      <t>3</t>
    </r>
    <r>
      <rPr>
        <sz val="12"/>
        <color indexed="8"/>
        <rFont val="Arial"/>
        <family val="2"/>
      </rPr>
      <t>-N/kg N</t>
    </r>
  </si>
  <si>
    <r>
      <t>P</t>
    </r>
    <r>
      <rPr>
        <vertAlign val="subscript"/>
        <sz val="12"/>
        <color indexed="8"/>
        <rFont val="Arial"/>
        <family val="2"/>
      </rPr>
      <t>F</t>
    </r>
    <r>
      <rPr>
        <sz val="12"/>
        <color indexed="8"/>
        <rFont val="Arial"/>
        <family val="2"/>
      </rPr>
      <t>3: N</t>
    </r>
    <r>
      <rPr>
        <vertAlign val="subscript"/>
        <sz val="12"/>
        <color indexed="8"/>
        <rFont val="Arial"/>
        <family val="2"/>
      </rPr>
      <t>2</t>
    </r>
    <r>
      <rPr>
        <sz val="12"/>
        <color indexed="8"/>
        <rFont val="Arial"/>
        <family val="2"/>
      </rPr>
      <t>O-Emissionen aus der Düngung mit Wirtschaftsdüngern</t>
    </r>
  </si>
  <si>
    <t>Mineraldüngerwirksamkeit des ausgebrachten Wirtschaftdünger-N</t>
  </si>
  <si>
    <t>DüV</t>
  </si>
  <si>
    <r>
      <t>kg TM</t>
    </r>
    <r>
      <rPr>
        <vertAlign val="subscript"/>
        <sz val="12"/>
        <color indexed="8"/>
        <rFont val="Arial"/>
        <family val="2"/>
      </rPr>
      <t>WR</t>
    </r>
    <r>
      <rPr>
        <sz val="12"/>
        <color indexed="8"/>
        <rFont val="Arial"/>
        <family val="2"/>
      </rPr>
      <t>/kg TM</t>
    </r>
    <r>
      <rPr>
        <vertAlign val="subscript"/>
        <sz val="12"/>
        <color indexed="8"/>
        <rFont val="Arial"/>
        <family val="2"/>
      </rPr>
      <t>E</t>
    </r>
  </si>
  <si>
    <t>N-Gehalt in Wurzel- und Ernterückständen</t>
  </si>
  <si>
    <t>kg N/kg TM</t>
  </si>
  <si>
    <t>N-Gehalt im Nebenernteprodukt</t>
  </si>
  <si>
    <t>kg N/kg FM</t>
  </si>
  <si>
    <r>
      <t>Fruchtartspezifischer Humus</t>
    </r>
    <r>
      <rPr>
        <b/>
        <sz val="12"/>
        <color indexed="8"/>
        <rFont val="Arial"/>
        <family val="2"/>
      </rPr>
      <t>ab</t>
    </r>
    <r>
      <rPr>
        <sz val="12"/>
        <color indexed="8"/>
        <rFont val="Arial"/>
        <family val="2"/>
      </rPr>
      <t xml:space="preserve">bau </t>
    </r>
  </si>
  <si>
    <t>kg Humus-C/ha</t>
  </si>
  <si>
    <t>Humusbilanz</t>
  </si>
  <si>
    <r>
      <t>Fruchtartspezifischer Humus</t>
    </r>
    <r>
      <rPr>
        <b/>
        <sz val="12"/>
        <color indexed="8"/>
        <rFont val="Arial"/>
        <family val="2"/>
      </rPr>
      <t>auf</t>
    </r>
    <r>
      <rPr>
        <sz val="12"/>
        <color indexed="8"/>
        <rFont val="Arial"/>
        <family val="2"/>
      </rPr>
      <t>bau (ohne Strohdüngung)</t>
    </r>
  </si>
  <si>
    <t>Humusaufbau durch Nebenernteprodukte</t>
  </si>
  <si>
    <t>kg Humus-C/kg FM</t>
  </si>
  <si>
    <r>
      <t>kg P</t>
    </r>
    <r>
      <rPr>
        <vertAlign val="subscript"/>
        <sz val="12"/>
        <color indexed="8"/>
        <rFont val="Arial"/>
        <family val="2"/>
      </rPr>
      <t>2</t>
    </r>
    <r>
      <rPr>
        <sz val="12"/>
        <color indexed="8"/>
        <rFont val="Arial"/>
        <family val="2"/>
      </rPr>
      <t>O</t>
    </r>
    <r>
      <rPr>
        <vertAlign val="subscript"/>
        <sz val="12"/>
        <color indexed="8"/>
        <rFont val="Arial"/>
        <family val="2"/>
      </rPr>
      <t>5</t>
    </r>
    <r>
      <rPr>
        <sz val="12"/>
        <color indexed="8"/>
        <rFont val="Arial"/>
        <family val="2"/>
      </rPr>
      <t>/ha</t>
    </r>
  </si>
  <si>
    <r>
      <t>kg K</t>
    </r>
    <r>
      <rPr>
        <vertAlign val="subscript"/>
        <sz val="12"/>
        <color indexed="8"/>
        <rFont val="Arial"/>
        <family val="2"/>
      </rPr>
      <t>2</t>
    </r>
    <r>
      <rPr>
        <sz val="12"/>
        <color indexed="8"/>
        <rFont val="Arial"/>
        <family val="2"/>
      </rPr>
      <t>O/ha</t>
    </r>
  </si>
  <si>
    <t>z.B. LLG (2020)</t>
  </si>
  <si>
    <t xml:space="preserve">3. Allgemeingültige Emissionsfaktoren und Begleitwerte </t>
  </si>
  <si>
    <r>
      <t>GWP</t>
    </r>
    <r>
      <rPr>
        <vertAlign val="subscript"/>
        <sz val="12"/>
        <color indexed="8"/>
        <rFont val="Arial"/>
        <family val="2"/>
      </rPr>
      <t>100</t>
    </r>
    <r>
      <rPr>
        <sz val="12"/>
        <color indexed="8"/>
        <rFont val="Arial"/>
        <family val="2"/>
      </rPr>
      <t xml:space="preserve"> für Lachgas</t>
    </r>
  </si>
  <si>
    <r>
      <t>GWP</t>
    </r>
    <r>
      <rPr>
        <vertAlign val="subscript"/>
        <sz val="12"/>
        <color indexed="8"/>
        <rFont val="Arial"/>
        <family val="2"/>
      </rPr>
      <t>100</t>
    </r>
    <r>
      <rPr>
        <sz val="12"/>
        <color indexed="8"/>
        <rFont val="Arial"/>
        <family val="2"/>
      </rPr>
      <t xml:space="preserve"> für Methan</t>
    </r>
  </si>
  <si>
    <t>Umrechnungsfaktor für Lachgas-N in Lachgas</t>
  </si>
  <si>
    <r>
      <t>kg N</t>
    </r>
    <r>
      <rPr>
        <vertAlign val="subscript"/>
        <sz val="12"/>
        <color indexed="8"/>
        <rFont val="Arial"/>
        <family val="2"/>
      </rPr>
      <t>2</t>
    </r>
    <r>
      <rPr>
        <sz val="12"/>
        <color indexed="8"/>
        <rFont val="Arial"/>
        <family val="2"/>
      </rPr>
      <t>O/kg N</t>
    </r>
    <r>
      <rPr>
        <vertAlign val="subscript"/>
        <sz val="12"/>
        <color indexed="8"/>
        <rFont val="Arial"/>
        <family val="2"/>
      </rPr>
      <t>2</t>
    </r>
    <r>
      <rPr>
        <sz val="12"/>
        <color indexed="8"/>
        <rFont val="Arial"/>
        <family val="2"/>
      </rPr>
      <t>O-N</t>
    </r>
  </si>
  <si>
    <t>Umrechnungsfaktor für Kohlenstoff in Kohlendioxid</t>
  </si>
  <si>
    <r>
      <t>kg CO</t>
    </r>
    <r>
      <rPr>
        <vertAlign val="subscript"/>
        <sz val="12"/>
        <rFont val="Arial"/>
        <family val="2"/>
      </rPr>
      <t>2</t>
    </r>
    <r>
      <rPr>
        <sz val="12"/>
        <rFont val="Arial"/>
        <family val="2"/>
      </rPr>
      <t>/kg C</t>
    </r>
  </si>
  <si>
    <t>Methandichte (IPCC-Standard)</t>
  </si>
  <si>
    <r>
      <t>kg CH</t>
    </r>
    <r>
      <rPr>
        <vertAlign val="subscript"/>
        <sz val="12"/>
        <color indexed="8"/>
        <rFont val="Arial"/>
        <family val="2"/>
      </rPr>
      <t>4</t>
    </r>
    <r>
      <rPr>
        <sz val="12"/>
        <color indexed="8"/>
        <rFont val="Arial"/>
        <family val="2"/>
      </rPr>
      <t>/m</t>
    </r>
    <r>
      <rPr>
        <vertAlign val="superscript"/>
        <sz val="12"/>
        <color indexed="8"/>
        <rFont val="Arial"/>
        <family val="2"/>
      </rPr>
      <t>3</t>
    </r>
    <r>
      <rPr>
        <sz val="12"/>
        <color indexed="8"/>
        <rFont val="Arial"/>
        <family val="2"/>
      </rPr>
      <t xml:space="preserve"> CH</t>
    </r>
    <r>
      <rPr>
        <vertAlign val="subscript"/>
        <sz val="12"/>
        <color indexed="8"/>
        <rFont val="Arial"/>
        <family val="2"/>
      </rPr>
      <t>4</t>
    </r>
  </si>
  <si>
    <r>
      <t>kg N</t>
    </r>
    <r>
      <rPr>
        <vertAlign val="subscript"/>
        <sz val="12"/>
        <color indexed="8"/>
        <rFont val="Arial"/>
        <family val="2"/>
      </rPr>
      <t>2</t>
    </r>
    <r>
      <rPr>
        <sz val="12"/>
        <color indexed="8"/>
        <rFont val="Arial"/>
        <family val="2"/>
      </rPr>
      <t>O-N/kg NH</t>
    </r>
    <r>
      <rPr>
        <vertAlign val="subscript"/>
        <sz val="12"/>
        <color indexed="8"/>
        <rFont val="Arial"/>
        <family val="2"/>
      </rPr>
      <t>3</t>
    </r>
    <r>
      <rPr>
        <sz val="12"/>
        <color indexed="8"/>
        <rFont val="Arial"/>
        <family val="2"/>
      </rPr>
      <t>-N</t>
    </r>
  </si>
  <si>
    <r>
      <t>kg N</t>
    </r>
    <r>
      <rPr>
        <vertAlign val="subscript"/>
        <sz val="12"/>
        <color indexed="8"/>
        <rFont val="Arial"/>
        <family val="2"/>
      </rPr>
      <t>2</t>
    </r>
    <r>
      <rPr>
        <sz val="12"/>
        <color indexed="8"/>
        <rFont val="Arial"/>
        <family val="2"/>
      </rPr>
      <t xml:space="preserve">O-N/kg N </t>
    </r>
  </si>
  <si>
    <t>Humusabbau bei Grünlandumwandlung in Ackerland</t>
  </si>
  <si>
    <t>t Humus-C/ha</t>
  </si>
  <si>
    <t>N aus Humusabbau (Ackerflächen)</t>
  </si>
  <si>
    <t>kg N/kg Humus-C</t>
  </si>
  <si>
    <t>N aus Humusabbau (Grünlandumwandlung in Ackerland)</t>
  </si>
  <si>
    <r>
      <t>CO</t>
    </r>
    <r>
      <rPr>
        <vertAlign val="subscript"/>
        <sz val="12"/>
        <color indexed="8"/>
        <rFont val="Arial"/>
        <family val="2"/>
      </rPr>
      <t>2</t>
    </r>
    <r>
      <rPr>
        <sz val="12"/>
        <color indexed="8"/>
        <rFont val="Arial"/>
        <family val="2"/>
      </rPr>
      <t>-Emissionsfaktor für den Einsatz von CaO</t>
    </r>
  </si>
  <si>
    <r>
      <t>kg CO</t>
    </r>
    <r>
      <rPr>
        <vertAlign val="subscript"/>
        <sz val="12"/>
        <color indexed="8"/>
        <rFont val="Arial"/>
        <family val="2"/>
      </rPr>
      <t>2</t>
    </r>
    <r>
      <rPr>
        <sz val="12"/>
        <color indexed="8"/>
        <rFont val="Arial"/>
        <family val="2"/>
      </rPr>
      <t>/kg CaO</t>
    </r>
  </si>
  <si>
    <r>
      <t>CO</t>
    </r>
    <r>
      <rPr>
        <vertAlign val="subscript"/>
        <sz val="12"/>
        <color indexed="8"/>
        <rFont val="Arial"/>
        <family val="2"/>
      </rPr>
      <t>2</t>
    </r>
    <r>
      <rPr>
        <sz val="12"/>
        <color indexed="8"/>
        <rFont val="Arial"/>
        <family val="2"/>
      </rPr>
      <t xml:space="preserve">-Emissionsfaktor für den Einsatz von </t>
    </r>
    <r>
      <rPr>
        <sz val="12"/>
        <color indexed="8"/>
        <rFont val="Arial"/>
        <family val="2"/>
      </rPr>
      <t>Harnstoff-N</t>
    </r>
  </si>
  <si>
    <r>
      <t>kg CO</t>
    </r>
    <r>
      <rPr>
        <vertAlign val="subscript"/>
        <sz val="12"/>
        <color indexed="8"/>
        <rFont val="Arial"/>
        <family val="2"/>
      </rPr>
      <t>2</t>
    </r>
    <r>
      <rPr>
        <sz val="12"/>
        <color indexed="8"/>
        <rFont val="Arial"/>
        <family val="2"/>
      </rPr>
      <t>/kg N</t>
    </r>
  </si>
  <si>
    <t>4. Dokumentation der einzelnen Rechenschritte</t>
  </si>
  <si>
    <t>Rechenschritt</t>
  </si>
  <si>
    <t>Stickstoffgehalt des Wirtschaftsdüngers (WD)</t>
  </si>
  <si>
    <r>
      <t>kg N/m</t>
    </r>
    <r>
      <rPr>
        <vertAlign val="superscript"/>
        <sz val="12"/>
        <color indexed="8"/>
        <rFont val="Arial"/>
        <family val="2"/>
      </rPr>
      <t>3</t>
    </r>
  </si>
  <si>
    <t>Betrieb</t>
  </si>
  <si>
    <t>% TAN</t>
  </si>
  <si>
    <t>= TAN-Gehalt</t>
  </si>
  <si>
    <r>
      <t>kg TAN/m</t>
    </r>
    <r>
      <rPr>
        <vertAlign val="superscript"/>
        <sz val="12"/>
        <color indexed="8"/>
        <rFont val="Arial"/>
        <family val="2"/>
      </rPr>
      <t>3</t>
    </r>
  </si>
  <si>
    <t>Ergebnis</t>
  </si>
  <si>
    <r>
      <t>kg NH</t>
    </r>
    <r>
      <rPr>
        <vertAlign val="subscript"/>
        <sz val="12"/>
        <color indexed="8"/>
        <rFont val="Arial"/>
        <family val="2"/>
      </rPr>
      <t>3</t>
    </r>
    <r>
      <rPr>
        <sz val="12"/>
        <color indexed="8"/>
        <rFont val="Arial"/>
        <family val="2"/>
      </rPr>
      <t>-N/m</t>
    </r>
    <r>
      <rPr>
        <vertAlign val="superscript"/>
        <sz val="12"/>
        <color indexed="8"/>
        <rFont val="Arial"/>
        <family val="2"/>
      </rPr>
      <t>3</t>
    </r>
  </si>
  <si>
    <r>
      <t>m</t>
    </r>
    <r>
      <rPr>
        <vertAlign val="superscript"/>
        <sz val="12"/>
        <color indexed="8"/>
        <rFont val="Arial"/>
        <family val="2"/>
      </rPr>
      <t>3</t>
    </r>
    <r>
      <rPr>
        <sz val="12"/>
        <color indexed="8"/>
        <rFont val="Arial"/>
        <family val="2"/>
      </rPr>
      <t>/ha</t>
    </r>
  </si>
  <si>
    <r>
      <t>kg NH</t>
    </r>
    <r>
      <rPr>
        <vertAlign val="subscript"/>
        <sz val="12"/>
        <color indexed="8"/>
        <rFont val="Arial"/>
        <family val="2"/>
      </rPr>
      <t>3</t>
    </r>
    <r>
      <rPr>
        <sz val="12"/>
        <color indexed="8"/>
        <rFont val="Arial"/>
        <family val="2"/>
      </rPr>
      <t>-N/ha</t>
    </r>
  </si>
  <si>
    <r>
      <t>P</t>
    </r>
    <r>
      <rPr>
        <b/>
        <vertAlign val="subscript"/>
        <sz val="12"/>
        <color indexed="8"/>
        <rFont val="Arial"/>
        <family val="2"/>
      </rPr>
      <t>F</t>
    </r>
    <r>
      <rPr>
        <b/>
        <sz val="12"/>
        <color indexed="8"/>
        <rFont val="Arial"/>
        <family val="2"/>
      </rPr>
      <t>2: N</t>
    </r>
    <r>
      <rPr>
        <b/>
        <vertAlign val="subscript"/>
        <sz val="12"/>
        <color indexed="8"/>
        <rFont val="Arial"/>
        <family val="2"/>
      </rPr>
      <t>2</t>
    </r>
    <r>
      <rPr>
        <b/>
        <sz val="12"/>
        <color indexed="8"/>
        <rFont val="Arial"/>
        <family val="2"/>
      </rPr>
      <t>O-Emissionen aus NH</t>
    </r>
    <r>
      <rPr>
        <b/>
        <vertAlign val="subscript"/>
        <sz val="12"/>
        <color indexed="8"/>
        <rFont val="Arial"/>
        <family val="2"/>
      </rPr>
      <t>3</t>
    </r>
    <r>
      <rPr>
        <b/>
        <sz val="12"/>
        <color indexed="8"/>
        <rFont val="Arial"/>
        <family val="2"/>
      </rPr>
      <t>-Verlusten bei Düngung mit Mineraldüngern</t>
    </r>
  </si>
  <si>
    <t>N-Mineraldünger</t>
  </si>
  <si>
    <t>= MDÄ des ausgebrachten WD-N</t>
  </si>
  <si>
    <r>
      <t>kg N</t>
    </r>
    <r>
      <rPr>
        <vertAlign val="subscript"/>
        <sz val="12"/>
        <color indexed="8"/>
        <rFont val="Arial"/>
        <family val="2"/>
      </rPr>
      <t>2</t>
    </r>
    <r>
      <rPr>
        <sz val="12"/>
        <color indexed="8"/>
        <rFont val="Arial"/>
        <family val="2"/>
      </rPr>
      <t>O-N/kg N</t>
    </r>
  </si>
  <si>
    <r>
      <t>P</t>
    </r>
    <r>
      <rPr>
        <b/>
        <vertAlign val="subscript"/>
        <sz val="12"/>
        <color indexed="8"/>
        <rFont val="Arial"/>
        <family val="2"/>
      </rPr>
      <t>F</t>
    </r>
    <r>
      <rPr>
        <b/>
        <sz val="12"/>
        <color indexed="8"/>
        <rFont val="Arial"/>
        <family val="2"/>
      </rPr>
      <t>4: N</t>
    </r>
    <r>
      <rPr>
        <b/>
        <vertAlign val="subscript"/>
        <sz val="12"/>
        <color indexed="8"/>
        <rFont val="Arial"/>
        <family val="2"/>
      </rPr>
      <t>2</t>
    </r>
    <r>
      <rPr>
        <b/>
        <sz val="12"/>
        <color indexed="8"/>
        <rFont val="Arial"/>
        <family val="2"/>
      </rPr>
      <t>O-Emissionen aus der Düngung mit Mineraldüngern</t>
    </r>
  </si>
  <si>
    <t>Trockenmasseertrag (HP + NP = E)</t>
  </si>
  <si>
    <t>kg TM-E/ha</t>
  </si>
  <si>
    <t>kg TM-WR/kg TM-E</t>
  </si>
  <si>
    <t>= Trockenmasse WR</t>
  </si>
  <si>
    <t>kg TM-WR/ha</t>
  </si>
  <si>
    <t>kg N/kg TM-WR</t>
  </si>
  <si>
    <t>= N in WR</t>
  </si>
  <si>
    <t>Frischmasseertrag NP</t>
  </si>
  <si>
    <t>kg FM-NP/ha</t>
  </si>
  <si>
    <t>kg N/kg FM-WR</t>
  </si>
  <si>
    <t>= N im NP</t>
  </si>
  <si>
    <r>
      <t>P</t>
    </r>
    <r>
      <rPr>
        <b/>
        <vertAlign val="subscript"/>
        <sz val="12"/>
        <color indexed="8"/>
        <rFont val="Arial"/>
        <family val="2"/>
      </rPr>
      <t>F</t>
    </r>
    <r>
      <rPr>
        <b/>
        <sz val="12"/>
        <color indexed="8"/>
        <rFont val="Arial"/>
        <family val="2"/>
      </rPr>
      <t>6: N</t>
    </r>
    <r>
      <rPr>
        <b/>
        <vertAlign val="subscript"/>
        <sz val="12"/>
        <color indexed="8"/>
        <rFont val="Arial"/>
        <family val="2"/>
      </rPr>
      <t>2</t>
    </r>
    <r>
      <rPr>
        <b/>
        <sz val="12"/>
        <color indexed="8"/>
        <rFont val="Arial"/>
        <family val="2"/>
      </rPr>
      <t>O-Emissionen aus anzurechnendem Stickstoff aus organischer Düngung des Vorjahres</t>
    </r>
  </si>
  <si>
    <t>Anzurechnender N</t>
  </si>
  <si>
    <r>
      <t>P</t>
    </r>
    <r>
      <rPr>
        <b/>
        <vertAlign val="subscript"/>
        <sz val="12"/>
        <color indexed="8"/>
        <rFont val="Arial"/>
        <family val="2"/>
      </rPr>
      <t>F</t>
    </r>
    <r>
      <rPr>
        <b/>
        <sz val="12"/>
        <color indexed="8"/>
        <rFont val="Arial"/>
        <family val="2"/>
      </rPr>
      <t>8</t>
    </r>
    <r>
      <rPr>
        <b/>
        <sz val="12"/>
        <color indexed="8"/>
        <rFont val="Arial"/>
        <family val="2"/>
      </rPr>
      <t>: CO</t>
    </r>
    <r>
      <rPr>
        <b/>
        <vertAlign val="subscript"/>
        <sz val="12"/>
        <color indexed="8"/>
        <rFont val="Arial"/>
        <family val="2"/>
      </rPr>
      <t>2</t>
    </r>
    <r>
      <rPr>
        <b/>
        <sz val="12"/>
        <color indexed="8"/>
        <rFont val="Arial"/>
        <family val="2"/>
      </rPr>
      <t>-Feldemissionen aus Kalk- und Harnstoffdüngung</t>
    </r>
  </si>
  <si>
    <t>Kalkdüngung</t>
  </si>
  <si>
    <t>kg CaO/ha</t>
  </si>
  <si>
    <t>Harnstoff-N-Düngung</t>
  </si>
  <si>
    <t>Humusabbau</t>
  </si>
  <si>
    <t>Humusaufbau</t>
  </si>
  <si>
    <t>Humusabbau Grünland in Acker</t>
  </si>
  <si>
    <t>Humusaufbau Acker in Grünland</t>
  </si>
  <si>
    <r>
      <t>P</t>
    </r>
    <r>
      <rPr>
        <b/>
        <vertAlign val="subscript"/>
        <sz val="12"/>
        <color indexed="8"/>
        <rFont val="Arial"/>
        <family val="2"/>
      </rPr>
      <t>F</t>
    </r>
    <r>
      <rPr>
        <b/>
        <sz val="12"/>
        <color indexed="8"/>
        <rFont val="Arial"/>
        <family val="2"/>
      </rPr>
      <t>12: N</t>
    </r>
    <r>
      <rPr>
        <b/>
        <vertAlign val="subscript"/>
        <sz val="12"/>
        <color indexed="8"/>
        <rFont val="Arial"/>
        <family val="2"/>
      </rPr>
      <t>2</t>
    </r>
    <r>
      <rPr>
        <b/>
        <sz val="12"/>
        <color indexed="8"/>
        <rFont val="Arial"/>
        <family val="2"/>
      </rPr>
      <t>O-Emissionen bei Grünlandumwandlung in Ackerland</t>
    </r>
  </si>
  <si>
    <t>a) Stickstoff</t>
  </si>
  <si>
    <t>ausgebrachter Mineraldünger-N</t>
  </si>
  <si>
    <t>b) Phosphor</t>
  </si>
  <si>
    <t>c) Kalium</t>
  </si>
  <si>
    <t>d) Kalk</t>
  </si>
  <si>
    <t>ausgebrachter Mineraldünger-CaO</t>
  </si>
  <si>
    <t>MDÄ des ausgebrachten WD-N</t>
  </si>
  <si>
    <r>
      <t>P</t>
    </r>
    <r>
      <rPr>
        <vertAlign val="subscript"/>
        <sz val="12"/>
        <color indexed="8"/>
        <rFont val="Arial"/>
        <family val="2"/>
      </rPr>
      <t>F</t>
    </r>
    <r>
      <rPr>
        <sz val="12"/>
        <color indexed="8"/>
        <rFont val="Arial"/>
        <family val="2"/>
      </rPr>
      <t>3</t>
    </r>
  </si>
  <si>
    <t>MDÄ-N aus Vorfrucht</t>
  </si>
  <si>
    <r>
      <t>P</t>
    </r>
    <r>
      <rPr>
        <vertAlign val="subscript"/>
        <sz val="12"/>
        <color indexed="8"/>
        <rFont val="Arial"/>
        <family val="2"/>
      </rPr>
      <t>2</t>
    </r>
    <r>
      <rPr>
        <sz val="12"/>
        <color indexed="8"/>
        <rFont val="Arial"/>
        <family val="2"/>
      </rPr>
      <t>O</t>
    </r>
    <r>
      <rPr>
        <vertAlign val="subscript"/>
        <sz val="12"/>
        <color indexed="8"/>
        <rFont val="Arial"/>
        <family val="2"/>
      </rPr>
      <t xml:space="preserve">5 </t>
    </r>
    <r>
      <rPr>
        <sz val="12"/>
        <color indexed="8"/>
        <rFont val="Arial"/>
        <family val="2"/>
      </rPr>
      <t>aus Vorfrucht</t>
    </r>
  </si>
  <si>
    <r>
      <t>K</t>
    </r>
    <r>
      <rPr>
        <vertAlign val="subscript"/>
        <sz val="12"/>
        <color indexed="8"/>
        <rFont val="Arial"/>
        <family val="2"/>
      </rPr>
      <t>2</t>
    </r>
    <r>
      <rPr>
        <sz val="12"/>
        <color indexed="8"/>
        <rFont val="Arial"/>
        <family val="2"/>
      </rPr>
      <t>O aus Vorfrucht</t>
    </r>
  </si>
  <si>
    <t>MDÄ-N aus Beweidung</t>
  </si>
  <si>
    <r>
      <t>P</t>
    </r>
    <r>
      <rPr>
        <vertAlign val="subscript"/>
        <sz val="12"/>
        <color indexed="8"/>
        <rFont val="Arial"/>
        <family val="2"/>
      </rPr>
      <t>2</t>
    </r>
    <r>
      <rPr>
        <sz val="12"/>
        <color indexed="8"/>
        <rFont val="Arial"/>
        <family val="2"/>
      </rPr>
      <t>O</t>
    </r>
    <r>
      <rPr>
        <vertAlign val="subscript"/>
        <sz val="12"/>
        <color indexed="8"/>
        <rFont val="Arial"/>
        <family val="2"/>
      </rPr>
      <t xml:space="preserve">5 </t>
    </r>
    <r>
      <rPr>
        <sz val="12"/>
        <color indexed="8"/>
        <rFont val="Arial"/>
        <family val="2"/>
      </rPr>
      <t>aus Beweidung</t>
    </r>
  </si>
  <si>
    <r>
      <t>K</t>
    </r>
    <r>
      <rPr>
        <vertAlign val="subscript"/>
        <sz val="12"/>
        <color indexed="8"/>
        <rFont val="Arial"/>
        <family val="2"/>
      </rPr>
      <t>2</t>
    </r>
    <r>
      <rPr>
        <sz val="12"/>
        <color indexed="8"/>
        <rFont val="Arial"/>
        <family val="2"/>
      </rPr>
      <t>O aus Beweidung</t>
    </r>
  </si>
  <si>
    <t>Saatgutmenge</t>
  </si>
  <si>
    <t>Pflanzenschutzmittelwirkstoffmenge</t>
  </si>
  <si>
    <t>l bzw. kg/ha</t>
  </si>
  <si>
    <t>a) Diesel</t>
  </si>
  <si>
    <t>Verbrauch</t>
  </si>
  <si>
    <t>l/ha</t>
  </si>
  <si>
    <t>b) Biodiesel</t>
  </si>
  <si>
    <t>Dieselverbrauch</t>
  </si>
  <si>
    <t>A) der auf dem Feld verbliebenen Nebenernteprodukte (Stroh, Kraut, Blatt, Zwischenfruchtaufwuchs)</t>
  </si>
  <si>
    <t>Nebenernteproduktmenge</t>
  </si>
  <si>
    <t>kg FM/ha</t>
  </si>
  <si>
    <t>B) der abgefahrenen Nebenernteprodukte (Stroh, Kraut, Blatt, Zwischenfruchtaufwuchs)</t>
  </si>
  <si>
    <t>N für Folgefrucht</t>
  </si>
  <si>
    <r>
      <t>P</t>
    </r>
    <r>
      <rPr>
        <vertAlign val="subscript"/>
        <sz val="12"/>
        <color indexed="8"/>
        <rFont val="Arial"/>
        <family val="2"/>
      </rPr>
      <t>2</t>
    </r>
    <r>
      <rPr>
        <sz val="12"/>
        <color indexed="8"/>
        <rFont val="Arial"/>
        <family val="2"/>
      </rPr>
      <t>O</t>
    </r>
    <r>
      <rPr>
        <vertAlign val="subscript"/>
        <sz val="12"/>
        <color indexed="8"/>
        <rFont val="Arial"/>
        <family val="2"/>
      </rPr>
      <t xml:space="preserve">5 </t>
    </r>
    <r>
      <rPr>
        <sz val="12"/>
        <color indexed="8"/>
        <rFont val="Arial"/>
        <family val="2"/>
      </rPr>
      <t>für Folgefrucht</t>
    </r>
  </si>
  <si>
    <r>
      <t>K</t>
    </r>
    <r>
      <rPr>
        <vertAlign val="subscript"/>
        <sz val="12"/>
        <color indexed="8"/>
        <rFont val="Arial"/>
        <family val="2"/>
      </rPr>
      <t>2</t>
    </r>
    <r>
      <rPr>
        <sz val="12"/>
        <color indexed="8"/>
        <rFont val="Arial"/>
        <family val="2"/>
      </rPr>
      <t>O für Folgefrucht</t>
    </r>
  </si>
  <si>
    <t>5. Zusammenfassung der Ergebnisse</t>
  </si>
  <si>
    <r>
      <t>P</t>
    </r>
    <r>
      <rPr>
        <vertAlign val="subscript"/>
        <sz val="12"/>
        <color indexed="8"/>
        <rFont val="Arial"/>
        <family val="2"/>
      </rPr>
      <t>F</t>
    </r>
    <r>
      <rPr>
        <sz val="12"/>
        <color indexed="8"/>
        <rFont val="Arial"/>
        <family val="2"/>
      </rPr>
      <t>2: N</t>
    </r>
    <r>
      <rPr>
        <vertAlign val="subscript"/>
        <sz val="12"/>
        <color indexed="8"/>
        <rFont val="Arial"/>
        <family val="2"/>
      </rPr>
      <t>2</t>
    </r>
    <r>
      <rPr>
        <sz val="12"/>
        <color indexed="8"/>
        <rFont val="Arial"/>
        <family val="2"/>
      </rPr>
      <t>O-Emissionen aus NH</t>
    </r>
    <r>
      <rPr>
        <vertAlign val="subscript"/>
        <sz val="12"/>
        <color indexed="8"/>
        <rFont val="Arial"/>
        <family val="2"/>
      </rPr>
      <t>3</t>
    </r>
    <r>
      <rPr>
        <sz val="12"/>
        <color indexed="8"/>
        <rFont val="Arial"/>
        <family val="2"/>
      </rPr>
      <t>-Verlusten bei Düngung mit Mineraldüngern</t>
    </r>
  </si>
  <si>
    <r>
      <t>P</t>
    </r>
    <r>
      <rPr>
        <vertAlign val="subscript"/>
        <sz val="12"/>
        <color indexed="8"/>
        <rFont val="Arial"/>
        <family val="2"/>
      </rPr>
      <t>F</t>
    </r>
    <r>
      <rPr>
        <sz val="12"/>
        <color indexed="8"/>
        <rFont val="Arial"/>
        <family val="2"/>
      </rPr>
      <t>4: N</t>
    </r>
    <r>
      <rPr>
        <vertAlign val="subscript"/>
        <sz val="12"/>
        <color indexed="8"/>
        <rFont val="Arial"/>
        <family val="2"/>
      </rPr>
      <t>2</t>
    </r>
    <r>
      <rPr>
        <sz val="12"/>
        <color indexed="8"/>
        <rFont val="Arial"/>
        <family val="2"/>
      </rPr>
      <t>O-Emissionen aus der Düngung mit Mineraldüngern</t>
    </r>
  </si>
  <si>
    <r>
      <t>P</t>
    </r>
    <r>
      <rPr>
        <vertAlign val="subscript"/>
        <sz val="12"/>
        <color indexed="8"/>
        <rFont val="Arial"/>
        <family val="2"/>
      </rPr>
      <t>F</t>
    </r>
    <r>
      <rPr>
        <sz val="12"/>
        <color indexed="8"/>
        <rFont val="Arial"/>
        <family val="2"/>
      </rPr>
      <t>6: N</t>
    </r>
    <r>
      <rPr>
        <vertAlign val="subscript"/>
        <sz val="12"/>
        <color indexed="8"/>
        <rFont val="Arial"/>
        <family val="2"/>
      </rPr>
      <t>2</t>
    </r>
    <r>
      <rPr>
        <sz val="12"/>
        <color indexed="8"/>
        <rFont val="Arial"/>
        <family val="2"/>
      </rPr>
      <t>O-Emissionen aus anzurechnendem Stickstoff aus organischer Düngung des Vorjahres</t>
    </r>
  </si>
  <si>
    <r>
      <t>P</t>
    </r>
    <r>
      <rPr>
        <vertAlign val="subscript"/>
        <sz val="12"/>
        <color indexed="8"/>
        <rFont val="Arial"/>
        <family val="2"/>
      </rPr>
      <t>F</t>
    </r>
    <r>
      <rPr>
        <sz val="12"/>
        <color indexed="8"/>
        <rFont val="Arial"/>
        <family val="2"/>
      </rPr>
      <t>8</t>
    </r>
    <r>
      <rPr>
        <sz val="12"/>
        <color indexed="8"/>
        <rFont val="Arial"/>
        <family val="2"/>
      </rPr>
      <t>: CO</t>
    </r>
    <r>
      <rPr>
        <vertAlign val="subscript"/>
        <sz val="12"/>
        <color indexed="8"/>
        <rFont val="Arial"/>
        <family val="2"/>
      </rPr>
      <t>2</t>
    </r>
    <r>
      <rPr>
        <sz val="12"/>
        <color indexed="8"/>
        <rFont val="Arial"/>
        <family val="2"/>
      </rPr>
      <t>-Feldemissionen aus Kalk- und Harnstoffdüngung</t>
    </r>
  </si>
  <si>
    <r>
      <t>P</t>
    </r>
    <r>
      <rPr>
        <vertAlign val="subscript"/>
        <sz val="12"/>
        <color indexed="8"/>
        <rFont val="Arial"/>
        <family val="2"/>
      </rPr>
      <t>F</t>
    </r>
    <r>
      <rPr>
        <sz val="12"/>
        <color indexed="8"/>
        <rFont val="Arial"/>
        <family val="2"/>
      </rPr>
      <t>12: N</t>
    </r>
    <r>
      <rPr>
        <vertAlign val="subscript"/>
        <sz val="12"/>
        <color indexed="8"/>
        <rFont val="Arial"/>
        <family val="2"/>
      </rPr>
      <t>2</t>
    </r>
    <r>
      <rPr>
        <sz val="12"/>
        <color indexed="8"/>
        <rFont val="Arial"/>
        <family val="2"/>
      </rPr>
      <t>O-Emissionen bei Grünlandumwandlung in Ackerland</t>
    </r>
  </si>
  <si>
    <r>
      <t>P</t>
    </r>
    <r>
      <rPr>
        <vertAlign val="subscript"/>
        <sz val="12"/>
        <color indexed="8"/>
        <rFont val="Arial"/>
        <family val="2"/>
      </rPr>
      <t>F</t>
    </r>
    <r>
      <rPr>
        <sz val="12"/>
        <color indexed="8"/>
        <rFont val="Arial"/>
        <family val="2"/>
      </rPr>
      <t>1 bis P</t>
    </r>
    <r>
      <rPr>
        <vertAlign val="subscript"/>
        <sz val="12"/>
        <color indexed="8"/>
        <rFont val="Arial"/>
        <family val="2"/>
      </rPr>
      <t>F</t>
    </r>
    <r>
      <rPr>
        <sz val="12"/>
        <color indexed="8"/>
        <rFont val="Arial"/>
        <family val="2"/>
      </rPr>
      <t xml:space="preserve">13: Summe THG aus Feldemissionen </t>
    </r>
  </si>
  <si>
    <r>
      <t>P</t>
    </r>
    <r>
      <rPr>
        <vertAlign val="subscript"/>
        <sz val="12"/>
        <color indexed="8"/>
        <rFont val="Arial"/>
        <family val="2"/>
      </rPr>
      <t>B</t>
    </r>
    <r>
      <rPr>
        <sz val="12"/>
        <color indexed="8"/>
        <rFont val="Arial"/>
        <family val="2"/>
      </rPr>
      <t>1 bis P</t>
    </r>
    <r>
      <rPr>
        <vertAlign val="subscript"/>
        <sz val="12"/>
        <color indexed="8"/>
        <rFont val="Arial"/>
        <family val="2"/>
      </rPr>
      <t>B</t>
    </r>
    <r>
      <rPr>
        <sz val="12"/>
        <color indexed="8"/>
        <rFont val="Arial"/>
        <family val="2"/>
      </rPr>
      <t>7: Summe THG aus Betriebsmitteleinsatz</t>
    </r>
  </si>
  <si>
    <r>
      <t>P</t>
    </r>
    <r>
      <rPr>
        <vertAlign val="subscript"/>
        <sz val="12"/>
        <color indexed="8"/>
        <rFont val="Arial"/>
        <family val="2"/>
      </rPr>
      <t>N</t>
    </r>
    <r>
      <rPr>
        <sz val="12"/>
        <color indexed="8"/>
        <rFont val="Arial"/>
        <family val="2"/>
      </rPr>
      <t>1 bis P</t>
    </r>
    <r>
      <rPr>
        <vertAlign val="subscript"/>
        <sz val="12"/>
        <color indexed="8"/>
        <rFont val="Arial"/>
        <family val="2"/>
      </rPr>
      <t>N</t>
    </r>
    <r>
      <rPr>
        <sz val="12"/>
        <color indexed="8"/>
        <rFont val="Arial"/>
        <family val="2"/>
      </rPr>
      <t>2: Summe THG-Gutschrift für Nebenernteprodukte</t>
    </r>
  </si>
  <si>
    <r>
      <t>P</t>
    </r>
    <r>
      <rPr>
        <vertAlign val="subscript"/>
        <sz val="12"/>
        <color indexed="8"/>
        <rFont val="Arial"/>
        <family val="2"/>
      </rPr>
      <t>F</t>
    </r>
    <r>
      <rPr>
        <sz val="12"/>
        <color indexed="8"/>
        <rFont val="Arial"/>
        <family val="2"/>
      </rPr>
      <t>1 bis P</t>
    </r>
    <r>
      <rPr>
        <vertAlign val="subscript"/>
        <sz val="12"/>
        <color indexed="8"/>
        <rFont val="Arial"/>
        <family val="2"/>
      </rPr>
      <t>N</t>
    </r>
    <r>
      <rPr>
        <sz val="12"/>
        <color indexed="8"/>
        <rFont val="Arial"/>
        <family val="2"/>
      </rPr>
      <t>2: Summe THG für das Hauptprodukt</t>
    </r>
  </si>
  <si>
    <t>Trockenmasseertrag Hauptprodukt</t>
  </si>
  <si>
    <t>kg TM/ha</t>
  </si>
  <si>
    <r>
      <t>CO</t>
    </r>
    <r>
      <rPr>
        <b/>
        <vertAlign val="subscript"/>
        <sz val="12"/>
        <color indexed="8"/>
        <rFont val="Arial"/>
        <family val="2"/>
      </rPr>
      <t>2</t>
    </r>
    <r>
      <rPr>
        <b/>
        <sz val="12"/>
        <color indexed="8"/>
        <rFont val="Arial"/>
        <family val="2"/>
      </rPr>
      <t>-Fußabdruck</t>
    </r>
  </si>
  <si>
    <t>Humussaldo</t>
  </si>
  <si>
    <r>
      <t>Treibhausgasberechnung Silomais</t>
    </r>
    <r>
      <rPr>
        <sz val="12"/>
        <color indexed="8"/>
        <rFont val="Arial"/>
        <family val="2"/>
      </rPr>
      <t xml:space="preserve"> (Vorfrucht Winterweizen, Weizenstroh abgefahren, 100 kg N aus Wirtschaftsdünger zum Weizen)</t>
    </r>
  </si>
  <si>
    <r>
      <t>P</t>
    </r>
    <r>
      <rPr>
        <b/>
        <vertAlign val="subscript"/>
        <sz val="12"/>
        <color indexed="8"/>
        <rFont val="Arial"/>
        <family val="2"/>
      </rPr>
      <t>F</t>
    </r>
    <r>
      <rPr>
        <b/>
        <sz val="12"/>
        <color indexed="8"/>
        <rFont val="Arial"/>
        <family val="2"/>
      </rPr>
      <t>1: N</t>
    </r>
    <r>
      <rPr>
        <b/>
        <vertAlign val="subscript"/>
        <sz val="12"/>
        <color indexed="8"/>
        <rFont val="Arial"/>
        <family val="2"/>
      </rPr>
      <t>2</t>
    </r>
    <r>
      <rPr>
        <b/>
        <sz val="12"/>
        <color indexed="8"/>
        <rFont val="Arial"/>
        <family val="2"/>
      </rPr>
      <t>O-Emissionen aus NH</t>
    </r>
    <r>
      <rPr>
        <b/>
        <vertAlign val="subscript"/>
        <sz val="12"/>
        <color indexed="8"/>
        <rFont val="Arial"/>
        <family val="2"/>
      </rPr>
      <t>3</t>
    </r>
    <r>
      <rPr>
        <b/>
        <sz val="12"/>
        <color indexed="8"/>
        <rFont val="Arial"/>
        <family val="2"/>
      </rPr>
      <t>-Verlusten bei Düngung mit Wirtschaftsdüngern</t>
    </r>
  </si>
  <si>
    <r>
      <t>P</t>
    </r>
    <r>
      <rPr>
        <b/>
        <vertAlign val="subscript"/>
        <sz val="12"/>
        <color indexed="8"/>
        <rFont val="Arial"/>
        <family val="2"/>
      </rPr>
      <t>F</t>
    </r>
    <r>
      <rPr>
        <b/>
        <sz val="12"/>
        <color indexed="8"/>
        <rFont val="Arial"/>
        <family val="2"/>
      </rPr>
      <t>3: N</t>
    </r>
    <r>
      <rPr>
        <b/>
        <vertAlign val="subscript"/>
        <sz val="12"/>
        <color indexed="8"/>
        <rFont val="Arial"/>
        <family val="2"/>
      </rPr>
      <t>2</t>
    </r>
    <r>
      <rPr>
        <b/>
        <sz val="12"/>
        <color indexed="8"/>
        <rFont val="Arial"/>
        <family val="2"/>
      </rPr>
      <t>O-Emissionen aus der Düngung mit Wirtschaftsdüngern</t>
    </r>
  </si>
  <si>
    <r>
      <t>P</t>
    </r>
    <r>
      <rPr>
        <vertAlign val="subscript"/>
        <sz val="12"/>
        <color indexed="8"/>
        <rFont val="Arial"/>
        <family val="2"/>
      </rPr>
      <t>F</t>
    </r>
    <r>
      <rPr>
        <sz val="12"/>
        <color indexed="8"/>
        <rFont val="Arial"/>
        <family val="2"/>
      </rPr>
      <t>1: N</t>
    </r>
    <r>
      <rPr>
        <vertAlign val="subscript"/>
        <sz val="12"/>
        <color indexed="8"/>
        <rFont val="Arial"/>
        <family val="2"/>
      </rPr>
      <t>2</t>
    </r>
    <r>
      <rPr>
        <sz val="12"/>
        <color indexed="8"/>
        <rFont val="Arial"/>
        <family val="2"/>
      </rPr>
      <t>O-Emissionen aus NH</t>
    </r>
    <r>
      <rPr>
        <vertAlign val="subscript"/>
        <sz val="12"/>
        <color indexed="8"/>
        <rFont val="Arial"/>
        <family val="2"/>
      </rPr>
      <t>3</t>
    </r>
    <r>
      <rPr>
        <sz val="12"/>
        <color indexed="8"/>
        <rFont val="Arial"/>
        <family val="2"/>
      </rPr>
      <t>-Verlusten bei Düngung mit Wirtschaftsdüngern</t>
    </r>
  </si>
  <si>
    <r>
      <t>P</t>
    </r>
    <r>
      <rPr>
        <vertAlign val="subscript"/>
        <sz val="12"/>
        <color indexed="8"/>
        <rFont val="Arial"/>
        <family val="2"/>
      </rPr>
      <t>F</t>
    </r>
    <r>
      <rPr>
        <sz val="12"/>
        <color indexed="8"/>
        <rFont val="Arial"/>
        <family val="2"/>
      </rPr>
      <t>5: N</t>
    </r>
    <r>
      <rPr>
        <vertAlign val="subscript"/>
        <sz val="12"/>
        <color indexed="8"/>
        <rFont val="Arial"/>
        <family val="2"/>
      </rPr>
      <t>2</t>
    </r>
    <r>
      <rPr>
        <sz val="12"/>
        <color indexed="8"/>
        <rFont val="Arial"/>
        <family val="2"/>
      </rPr>
      <t>O-Emissionen aus Ernte- und Wurzelrückstanden sowie aus Stroh- und Gründüngung</t>
    </r>
  </si>
  <si>
    <r>
      <t>P</t>
    </r>
    <r>
      <rPr>
        <vertAlign val="subscript"/>
        <sz val="12"/>
        <color indexed="8"/>
        <rFont val="Arial"/>
        <family val="2"/>
      </rPr>
      <t>N</t>
    </r>
    <r>
      <rPr>
        <sz val="12"/>
        <color indexed="8"/>
        <rFont val="Arial"/>
        <family val="2"/>
      </rPr>
      <t>2: CO</t>
    </r>
    <r>
      <rPr>
        <vertAlign val="subscript"/>
        <sz val="12"/>
        <color indexed="8"/>
        <rFont val="Arial"/>
        <family val="2"/>
      </rPr>
      <t>2</t>
    </r>
    <r>
      <rPr>
        <sz val="12"/>
        <color indexed="8"/>
        <rFont val="Arial"/>
        <family val="2"/>
      </rPr>
      <t>e</t>
    </r>
    <r>
      <rPr>
        <sz val="12"/>
        <color indexed="8"/>
        <rFont val="Arial"/>
        <family val="2"/>
      </rPr>
      <t>-Ersatzwert der Nährstofflieferung für die Folgefrucht (Stroh, Kraut, Vorfruchtwert)</t>
    </r>
  </si>
  <si>
    <r>
      <t>kg CO</t>
    </r>
    <r>
      <rPr>
        <b/>
        <vertAlign val="subscript"/>
        <sz val="12"/>
        <rFont val="Arial"/>
        <family val="2"/>
      </rPr>
      <t>2</t>
    </r>
    <r>
      <rPr>
        <b/>
        <sz val="12"/>
        <rFont val="Arial"/>
        <family val="2"/>
      </rPr>
      <t>e/kg TM</t>
    </r>
  </si>
  <si>
    <r>
      <t>kg CO</t>
    </r>
    <r>
      <rPr>
        <vertAlign val="subscript"/>
        <sz val="12"/>
        <rFont val="Arial"/>
        <family val="2"/>
      </rPr>
      <t>2</t>
    </r>
    <r>
      <rPr>
        <sz val="12"/>
        <rFont val="Arial"/>
        <family val="2"/>
      </rPr>
      <t>e/ha</t>
    </r>
  </si>
  <si>
    <r>
      <t>P</t>
    </r>
    <r>
      <rPr>
        <vertAlign val="subscript"/>
        <sz val="12"/>
        <color indexed="8"/>
        <rFont val="Arial"/>
        <family val="2"/>
      </rPr>
      <t>F</t>
    </r>
    <r>
      <rPr>
        <sz val="12"/>
        <color indexed="8"/>
        <rFont val="Arial"/>
        <family val="2"/>
      </rPr>
      <t>9: CO</t>
    </r>
    <r>
      <rPr>
        <vertAlign val="subscript"/>
        <sz val="12"/>
        <color indexed="8"/>
        <rFont val="Arial"/>
        <family val="2"/>
      </rPr>
      <t>2</t>
    </r>
    <r>
      <rPr>
        <sz val="12"/>
        <color indexed="8"/>
        <rFont val="Arial"/>
        <family val="2"/>
      </rPr>
      <t>-Emissionen bzw. -Bindung aus Humusabbau bzw. -aufbau der angebauten Fruchtart</t>
    </r>
  </si>
  <si>
    <r>
      <t>P</t>
    </r>
    <r>
      <rPr>
        <b/>
        <vertAlign val="subscript"/>
        <sz val="12"/>
        <color indexed="8"/>
        <rFont val="Arial"/>
        <family val="2"/>
      </rPr>
      <t>F</t>
    </r>
    <r>
      <rPr>
        <b/>
        <sz val="12"/>
        <color indexed="8"/>
        <rFont val="Arial"/>
        <family val="2"/>
      </rPr>
      <t>5: N</t>
    </r>
    <r>
      <rPr>
        <b/>
        <vertAlign val="subscript"/>
        <sz val="12"/>
        <color indexed="8"/>
        <rFont val="Arial"/>
        <family val="2"/>
      </rPr>
      <t>2</t>
    </r>
    <r>
      <rPr>
        <b/>
        <sz val="12"/>
        <color indexed="8"/>
        <rFont val="Arial"/>
        <family val="2"/>
      </rPr>
      <t>O-Emissionen aus Ernte- und Wurzelrückstanden sowie aus Stroh- und Gründüngung</t>
    </r>
  </si>
  <si>
    <r>
      <t>P</t>
    </r>
    <r>
      <rPr>
        <b/>
        <vertAlign val="subscript"/>
        <sz val="12"/>
        <color indexed="8"/>
        <rFont val="Arial"/>
        <family val="2"/>
      </rPr>
      <t>F</t>
    </r>
    <r>
      <rPr>
        <b/>
        <sz val="12"/>
        <color indexed="8"/>
        <rFont val="Arial"/>
        <family val="2"/>
      </rPr>
      <t>9</t>
    </r>
    <r>
      <rPr>
        <b/>
        <sz val="12"/>
        <color indexed="8"/>
        <rFont val="Arial"/>
        <family val="2"/>
      </rPr>
      <t>: CO</t>
    </r>
    <r>
      <rPr>
        <b/>
        <vertAlign val="subscript"/>
        <sz val="12"/>
        <color indexed="8"/>
        <rFont val="Arial"/>
        <family val="2"/>
      </rPr>
      <t>2</t>
    </r>
    <r>
      <rPr>
        <b/>
        <sz val="12"/>
        <color indexed="8"/>
        <rFont val="Arial"/>
        <family val="2"/>
      </rPr>
      <t>-Emissionen bzw. -Bindung aus Humusabbau bzw. -aufbau der angebauten Fruchtart</t>
    </r>
  </si>
  <si>
    <r>
      <t>P</t>
    </r>
    <r>
      <rPr>
        <b/>
        <vertAlign val="subscript"/>
        <sz val="12"/>
        <color indexed="8"/>
        <rFont val="Arial"/>
        <family val="2"/>
      </rPr>
      <t>F</t>
    </r>
    <r>
      <rPr>
        <b/>
        <sz val="12"/>
        <color indexed="8"/>
        <rFont val="Arial"/>
        <family val="2"/>
      </rPr>
      <t>11: CO</t>
    </r>
    <r>
      <rPr>
        <b/>
        <vertAlign val="subscript"/>
        <sz val="12"/>
        <color indexed="8"/>
        <rFont val="Arial"/>
        <family val="2"/>
      </rPr>
      <t>2</t>
    </r>
    <r>
      <rPr>
        <b/>
        <sz val="12"/>
        <color indexed="8"/>
        <rFont val="Arial"/>
        <family val="2"/>
      </rPr>
      <t>-Emissionen bzw. -Bindung bei Grünland- bzw. Ackerlandumwandlung</t>
    </r>
  </si>
  <si>
    <r>
      <t>P</t>
    </r>
    <r>
      <rPr>
        <b/>
        <vertAlign val="subscript"/>
        <sz val="12"/>
        <color indexed="8"/>
        <rFont val="Arial"/>
        <family val="2"/>
      </rPr>
      <t>F</t>
    </r>
    <r>
      <rPr>
        <b/>
        <sz val="12"/>
        <color indexed="8"/>
        <rFont val="Arial"/>
        <family val="2"/>
      </rPr>
      <t>13: CO</t>
    </r>
    <r>
      <rPr>
        <b/>
        <vertAlign val="subscript"/>
        <sz val="12"/>
        <color indexed="8"/>
        <rFont val="Arial"/>
        <family val="2"/>
      </rPr>
      <t>2</t>
    </r>
    <r>
      <rPr>
        <b/>
        <sz val="12"/>
        <color indexed="8"/>
        <rFont val="Arial"/>
        <family val="2"/>
      </rPr>
      <t>e</t>
    </r>
    <r>
      <rPr>
        <b/>
        <sz val="12"/>
        <color indexed="8"/>
        <rFont val="Arial"/>
        <family val="2"/>
      </rPr>
      <t>-Emissionen aus Humusabbau bei der Bewirtschaftung organischer Böden</t>
    </r>
  </si>
  <si>
    <r>
      <t>kg CO</t>
    </r>
    <r>
      <rPr>
        <vertAlign val="subscript"/>
        <sz val="12"/>
        <color indexed="8"/>
        <rFont val="Arial"/>
        <family val="2"/>
      </rPr>
      <t>2</t>
    </r>
    <r>
      <rPr>
        <sz val="12"/>
        <color indexed="8"/>
        <rFont val="Arial"/>
        <family val="2"/>
      </rPr>
      <t>e</t>
    </r>
    <r>
      <rPr>
        <sz val="12"/>
        <color indexed="8"/>
        <rFont val="Arial"/>
        <family val="2"/>
      </rPr>
      <t>/ha</t>
    </r>
  </si>
  <si>
    <r>
      <t>= CO</t>
    </r>
    <r>
      <rPr>
        <vertAlign val="subscript"/>
        <sz val="12"/>
        <color indexed="8"/>
        <rFont val="Arial"/>
        <family val="2"/>
      </rPr>
      <t>2</t>
    </r>
    <r>
      <rPr>
        <sz val="12"/>
        <color indexed="8"/>
        <rFont val="Arial"/>
        <family val="2"/>
      </rPr>
      <t>e</t>
    </r>
    <r>
      <rPr>
        <sz val="12"/>
        <color indexed="8"/>
        <rFont val="Arial"/>
        <family val="2"/>
      </rPr>
      <t xml:space="preserve"> auf Anbaufläche</t>
    </r>
  </si>
  <si>
    <t>B. Ausscheidungen auf Grünland</t>
  </si>
  <si>
    <t>A. Vorfrucht</t>
  </si>
  <si>
    <r>
      <t>kg CO</t>
    </r>
    <r>
      <rPr>
        <vertAlign val="subscript"/>
        <sz val="12"/>
        <color indexed="8"/>
        <rFont val="Arial"/>
        <family val="2"/>
      </rPr>
      <t>2</t>
    </r>
    <r>
      <rPr>
        <sz val="12"/>
        <color indexed="8"/>
        <rFont val="Arial"/>
        <family val="2"/>
      </rPr>
      <t>e</t>
    </r>
    <r>
      <rPr>
        <sz val="12"/>
        <color indexed="8"/>
        <rFont val="Arial"/>
        <family val="2"/>
      </rPr>
      <t>/kg N</t>
    </r>
  </si>
  <si>
    <r>
      <t>kg CO</t>
    </r>
    <r>
      <rPr>
        <vertAlign val="subscript"/>
        <sz val="12"/>
        <color indexed="8"/>
        <rFont val="Arial"/>
        <family val="2"/>
      </rPr>
      <t>2</t>
    </r>
    <r>
      <rPr>
        <sz val="12"/>
        <color indexed="8"/>
        <rFont val="Arial"/>
        <family val="2"/>
      </rPr>
      <t>e</t>
    </r>
    <r>
      <rPr>
        <sz val="12"/>
        <color indexed="8"/>
        <rFont val="Arial"/>
        <family val="2"/>
      </rPr>
      <t>/kg P</t>
    </r>
    <r>
      <rPr>
        <vertAlign val="subscript"/>
        <sz val="12"/>
        <color indexed="8"/>
        <rFont val="Arial"/>
        <family val="2"/>
      </rPr>
      <t>2</t>
    </r>
    <r>
      <rPr>
        <sz val="12"/>
        <color indexed="8"/>
        <rFont val="Arial"/>
        <family val="2"/>
      </rPr>
      <t>O</t>
    </r>
    <r>
      <rPr>
        <vertAlign val="subscript"/>
        <sz val="12"/>
        <color indexed="8"/>
        <rFont val="Arial"/>
        <family val="2"/>
      </rPr>
      <t>5</t>
    </r>
  </si>
  <si>
    <r>
      <t>kg CO</t>
    </r>
    <r>
      <rPr>
        <vertAlign val="subscript"/>
        <sz val="12"/>
        <color indexed="8"/>
        <rFont val="Arial"/>
        <family val="2"/>
      </rPr>
      <t>2</t>
    </r>
    <r>
      <rPr>
        <sz val="12"/>
        <color indexed="8"/>
        <rFont val="Arial"/>
        <family val="2"/>
      </rPr>
      <t>e</t>
    </r>
    <r>
      <rPr>
        <sz val="12"/>
        <color indexed="8"/>
        <rFont val="Arial"/>
        <family val="2"/>
      </rPr>
      <t>/kg K</t>
    </r>
    <r>
      <rPr>
        <vertAlign val="subscript"/>
        <sz val="12"/>
        <color indexed="8"/>
        <rFont val="Arial"/>
        <family val="2"/>
      </rPr>
      <t>2</t>
    </r>
    <r>
      <rPr>
        <sz val="12"/>
        <color indexed="8"/>
        <rFont val="Arial"/>
        <family val="2"/>
      </rPr>
      <t>O</t>
    </r>
  </si>
  <si>
    <r>
      <t>kg CO</t>
    </r>
    <r>
      <rPr>
        <vertAlign val="subscript"/>
        <sz val="12"/>
        <color indexed="8"/>
        <rFont val="Arial"/>
        <family val="2"/>
      </rPr>
      <t>2</t>
    </r>
    <r>
      <rPr>
        <sz val="12"/>
        <color indexed="8"/>
        <rFont val="Arial"/>
        <family val="2"/>
      </rPr>
      <t>e</t>
    </r>
    <r>
      <rPr>
        <sz val="12"/>
        <color indexed="8"/>
        <rFont val="Arial"/>
        <family val="2"/>
      </rPr>
      <t xml:space="preserve">/l </t>
    </r>
  </si>
  <si>
    <r>
      <t>kg CO</t>
    </r>
    <r>
      <rPr>
        <vertAlign val="subscript"/>
        <sz val="12"/>
        <color indexed="8"/>
        <rFont val="Arial"/>
        <family val="2"/>
      </rPr>
      <t>2</t>
    </r>
    <r>
      <rPr>
        <sz val="12"/>
        <color indexed="8"/>
        <rFont val="Arial"/>
        <family val="2"/>
      </rPr>
      <t>e</t>
    </r>
    <r>
      <rPr>
        <sz val="12"/>
        <color indexed="8"/>
        <rFont val="Arial"/>
        <family val="2"/>
      </rPr>
      <t>/l Diesel</t>
    </r>
  </si>
  <si>
    <r>
      <t>kg CO</t>
    </r>
    <r>
      <rPr>
        <vertAlign val="subscript"/>
        <sz val="12"/>
        <color indexed="8"/>
        <rFont val="Arial"/>
        <family val="2"/>
      </rPr>
      <t>2</t>
    </r>
    <r>
      <rPr>
        <sz val="12"/>
        <color indexed="8"/>
        <rFont val="Arial"/>
        <family val="2"/>
      </rPr>
      <t>e</t>
    </r>
    <r>
      <rPr>
        <sz val="12"/>
        <color indexed="8"/>
        <rFont val="Arial"/>
        <family val="2"/>
      </rPr>
      <t>/l bzw. kg</t>
    </r>
  </si>
  <si>
    <r>
      <t>kg CO</t>
    </r>
    <r>
      <rPr>
        <vertAlign val="subscript"/>
        <sz val="12"/>
        <color indexed="8"/>
        <rFont val="Arial"/>
        <family val="2"/>
      </rPr>
      <t>2</t>
    </r>
    <r>
      <rPr>
        <sz val="12"/>
        <color indexed="8"/>
        <rFont val="Arial"/>
        <family val="2"/>
      </rPr>
      <t>e</t>
    </r>
    <r>
      <rPr>
        <sz val="12"/>
        <color indexed="8"/>
        <rFont val="Arial"/>
        <family val="2"/>
      </rPr>
      <t>/kg CaO</t>
    </r>
  </si>
  <si>
    <r>
      <t>kg CO</t>
    </r>
    <r>
      <rPr>
        <vertAlign val="subscript"/>
        <sz val="12"/>
        <color indexed="8"/>
        <rFont val="Arial"/>
        <family val="2"/>
      </rPr>
      <t>2</t>
    </r>
    <r>
      <rPr>
        <sz val="12"/>
        <color indexed="8"/>
        <rFont val="Arial"/>
        <family val="2"/>
      </rPr>
      <t>e</t>
    </r>
    <r>
      <rPr>
        <sz val="12"/>
        <color indexed="8"/>
        <rFont val="Arial"/>
        <family val="2"/>
      </rPr>
      <t>/kg</t>
    </r>
  </si>
  <si>
    <r>
      <t>kg CO</t>
    </r>
    <r>
      <rPr>
        <vertAlign val="subscript"/>
        <sz val="12"/>
        <color indexed="8"/>
        <rFont val="Arial"/>
        <family val="2"/>
      </rPr>
      <t>2</t>
    </r>
    <r>
      <rPr>
        <sz val="12"/>
        <color indexed="8"/>
        <rFont val="Arial"/>
        <family val="2"/>
      </rPr>
      <t>e</t>
    </r>
    <r>
      <rPr>
        <sz val="12"/>
        <color indexed="8"/>
        <rFont val="Arial"/>
        <family val="2"/>
      </rPr>
      <t>/kg N</t>
    </r>
    <r>
      <rPr>
        <vertAlign val="subscript"/>
        <sz val="12"/>
        <color indexed="8"/>
        <rFont val="Arial"/>
        <family val="2"/>
      </rPr>
      <t>2</t>
    </r>
    <r>
      <rPr>
        <sz val="12"/>
        <color indexed="8"/>
        <rFont val="Arial"/>
        <family val="2"/>
      </rPr>
      <t>O</t>
    </r>
  </si>
  <si>
    <r>
      <t>= CO</t>
    </r>
    <r>
      <rPr>
        <vertAlign val="subscript"/>
        <sz val="12"/>
        <color indexed="8"/>
        <rFont val="Arial"/>
        <family val="2"/>
      </rPr>
      <t>2</t>
    </r>
    <r>
      <rPr>
        <sz val="12"/>
        <color indexed="8"/>
        <rFont val="Arial"/>
        <family val="2"/>
      </rPr>
      <t>e</t>
    </r>
  </si>
  <si>
    <r>
      <t>P</t>
    </r>
    <r>
      <rPr>
        <vertAlign val="subscript"/>
        <sz val="12"/>
        <color indexed="8"/>
        <rFont val="Arial"/>
        <family val="2"/>
      </rPr>
      <t>B</t>
    </r>
    <r>
      <rPr>
        <sz val="12"/>
        <color indexed="8"/>
        <rFont val="Arial"/>
        <family val="2"/>
      </rPr>
      <t>7: CO</t>
    </r>
    <r>
      <rPr>
        <vertAlign val="subscript"/>
        <sz val="12"/>
        <color indexed="8"/>
        <rFont val="Arial"/>
        <family val="2"/>
      </rPr>
      <t>2</t>
    </r>
    <r>
      <rPr>
        <sz val="12"/>
        <color indexed="8"/>
        <rFont val="Arial"/>
        <family val="2"/>
      </rPr>
      <t>e</t>
    </r>
    <r>
      <rPr>
        <sz val="12"/>
        <color indexed="8"/>
        <rFont val="Arial"/>
        <family val="2"/>
      </rPr>
      <t>-Emissionen aus Maschinenherstellung</t>
    </r>
  </si>
  <si>
    <r>
      <t>kg CO</t>
    </r>
    <r>
      <rPr>
        <vertAlign val="subscript"/>
        <sz val="12"/>
        <color indexed="8"/>
        <rFont val="Arial"/>
        <family val="2"/>
      </rPr>
      <t>2</t>
    </r>
    <r>
      <rPr>
        <sz val="12"/>
        <color indexed="8"/>
        <rFont val="Arial"/>
        <family val="2"/>
      </rPr>
      <t>e</t>
    </r>
    <r>
      <rPr>
        <sz val="12"/>
        <color indexed="8"/>
        <rFont val="Arial"/>
        <family val="2"/>
      </rPr>
      <t>/kg C</t>
    </r>
  </si>
  <si>
    <r>
      <t>kg CO</t>
    </r>
    <r>
      <rPr>
        <vertAlign val="subscript"/>
        <sz val="12"/>
        <color indexed="8"/>
        <rFont val="Arial"/>
        <family val="2"/>
      </rPr>
      <t>2</t>
    </r>
    <r>
      <rPr>
        <sz val="12"/>
        <color indexed="8"/>
        <rFont val="Arial"/>
        <family val="2"/>
      </rPr>
      <t>e</t>
    </r>
    <r>
      <rPr>
        <sz val="12"/>
        <color indexed="8"/>
        <rFont val="Arial"/>
        <family val="2"/>
      </rPr>
      <t>/kg CH</t>
    </r>
    <r>
      <rPr>
        <vertAlign val="subscript"/>
        <sz val="12"/>
        <color indexed="8"/>
        <rFont val="Arial"/>
        <family val="2"/>
      </rPr>
      <t>4</t>
    </r>
  </si>
  <si>
    <r>
      <t>kg CO</t>
    </r>
    <r>
      <rPr>
        <vertAlign val="subscript"/>
        <sz val="12"/>
        <color indexed="8"/>
        <rFont val="Arial"/>
        <family val="2"/>
      </rPr>
      <t>2</t>
    </r>
    <r>
      <rPr>
        <sz val="12"/>
        <color indexed="8"/>
        <rFont val="Arial"/>
        <family val="2"/>
      </rPr>
      <t>e</t>
    </r>
    <r>
      <rPr>
        <sz val="12"/>
        <color indexed="8"/>
        <rFont val="Arial"/>
        <family val="2"/>
      </rPr>
      <t>/l</t>
    </r>
  </si>
  <si>
    <r>
      <t>CO</t>
    </r>
    <r>
      <rPr>
        <vertAlign val="subscript"/>
        <sz val="12"/>
        <color indexed="8"/>
        <rFont val="Arial"/>
        <family val="2"/>
      </rPr>
      <t>2</t>
    </r>
    <r>
      <rPr>
        <sz val="12"/>
        <color indexed="8"/>
        <rFont val="Arial"/>
        <family val="2"/>
      </rPr>
      <t>e</t>
    </r>
    <r>
      <rPr>
        <sz val="12"/>
        <color indexed="8"/>
        <rFont val="Arial"/>
        <family val="2"/>
      </rPr>
      <t>-Emissionsfaktor für die Bereitstellung von Kalium-Mineraldünger</t>
    </r>
  </si>
  <si>
    <r>
      <t>CO</t>
    </r>
    <r>
      <rPr>
        <vertAlign val="subscript"/>
        <sz val="12"/>
        <color indexed="8"/>
        <rFont val="Arial"/>
        <family val="2"/>
      </rPr>
      <t>2</t>
    </r>
    <r>
      <rPr>
        <sz val="12"/>
        <color indexed="8"/>
        <rFont val="Arial"/>
        <family val="2"/>
      </rPr>
      <t>e</t>
    </r>
    <r>
      <rPr>
        <sz val="12"/>
        <color indexed="8"/>
        <rFont val="Arial"/>
        <family val="2"/>
      </rPr>
      <t>-Emissionsfaktor für die Bereitstellung von Wirtschaftsdünger-N, Vorfrucht-N</t>
    </r>
  </si>
  <si>
    <r>
      <t>CO</t>
    </r>
    <r>
      <rPr>
        <vertAlign val="subscript"/>
        <sz val="12"/>
        <color indexed="8"/>
        <rFont val="Arial"/>
        <family val="2"/>
      </rPr>
      <t>2</t>
    </r>
    <r>
      <rPr>
        <sz val="12"/>
        <color indexed="8"/>
        <rFont val="Arial"/>
        <family val="2"/>
      </rPr>
      <t>e</t>
    </r>
    <r>
      <rPr>
        <sz val="12"/>
        <color indexed="8"/>
        <rFont val="Arial"/>
        <family val="2"/>
      </rPr>
      <t>-Emissionsfaktor für die Bereitstellung von Phosphor-Mineraldünger</t>
    </r>
  </si>
  <si>
    <r>
      <t>CO</t>
    </r>
    <r>
      <rPr>
        <vertAlign val="subscript"/>
        <sz val="12"/>
        <color indexed="8"/>
        <rFont val="Arial"/>
        <family val="2"/>
      </rPr>
      <t>2</t>
    </r>
    <r>
      <rPr>
        <sz val="12"/>
        <color indexed="8"/>
        <rFont val="Arial"/>
        <family val="2"/>
      </rPr>
      <t>e</t>
    </r>
    <r>
      <rPr>
        <sz val="12"/>
        <color indexed="8"/>
        <rFont val="Arial"/>
        <family val="2"/>
      </rPr>
      <t>-Emissionsfaktor für die Bereitstellung von Kalk</t>
    </r>
  </si>
  <si>
    <r>
      <t>CO</t>
    </r>
    <r>
      <rPr>
        <vertAlign val="subscript"/>
        <sz val="12"/>
        <color indexed="8"/>
        <rFont val="Arial"/>
        <family val="2"/>
      </rPr>
      <t>2</t>
    </r>
    <r>
      <rPr>
        <sz val="12"/>
        <color indexed="8"/>
        <rFont val="Arial"/>
        <family val="2"/>
      </rPr>
      <t>e</t>
    </r>
    <r>
      <rPr>
        <sz val="12"/>
        <color indexed="8"/>
        <rFont val="Arial"/>
        <family val="2"/>
      </rPr>
      <t>-Emissionsfaktor für die Bereitstellung von Saatgut</t>
    </r>
  </si>
  <si>
    <r>
      <t>CO</t>
    </r>
    <r>
      <rPr>
        <vertAlign val="subscript"/>
        <sz val="12"/>
        <color indexed="8"/>
        <rFont val="Arial"/>
        <family val="2"/>
      </rPr>
      <t>2</t>
    </r>
    <r>
      <rPr>
        <sz val="12"/>
        <color indexed="8"/>
        <rFont val="Arial"/>
        <family val="2"/>
      </rPr>
      <t>e</t>
    </r>
    <r>
      <rPr>
        <sz val="12"/>
        <color indexed="8"/>
        <rFont val="Arial"/>
        <family val="2"/>
      </rPr>
      <t>-Emissionsfaktor für die Maschinenherstellung</t>
    </r>
  </si>
  <si>
    <r>
      <t>CO</t>
    </r>
    <r>
      <rPr>
        <vertAlign val="subscript"/>
        <sz val="12"/>
        <color indexed="8"/>
        <rFont val="Arial"/>
        <family val="2"/>
      </rPr>
      <t>2</t>
    </r>
    <r>
      <rPr>
        <sz val="12"/>
        <color indexed="8"/>
        <rFont val="Arial"/>
        <family val="2"/>
      </rPr>
      <t>e</t>
    </r>
    <r>
      <rPr>
        <sz val="12"/>
        <color indexed="8"/>
        <rFont val="Arial"/>
        <family val="2"/>
      </rPr>
      <t>-Emissionsfaktor für die Bereitstellung und Konversion von Diesel</t>
    </r>
  </si>
  <si>
    <r>
      <t>CO</t>
    </r>
    <r>
      <rPr>
        <vertAlign val="subscript"/>
        <sz val="12"/>
        <color indexed="8"/>
        <rFont val="Arial"/>
        <family val="2"/>
      </rPr>
      <t>2</t>
    </r>
    <r>
      <rPr>
        <sz val="12"/>
        <color indexed="8"/>
        <rFont val="Arial"/>
        <family val="2"/>
      </rPr>
      <t>e</t>
    </r>
    <r>
      <rPr>
        <sz val="12"/>
        <color indexed="8"/>
        <rFont val="Arial"/>
        <family val="2"/>
      </rPr>
      <t>-Emissionsfaktor für die Bereitstellung und Konversion von Biodiesel</t>
    </r>
  </si>
  <si>
    <r>
      <t>CO</t>
    </r>
    <r>
      <rPr>
        <vertAlign val="subscript"/>
        <sz val="12"/>
        <color indexed="8"/>
        <rFont val="Arial"/>
        <family val="2"/>
      </rPr>
      <t>2</t>
    </r>
    <r>
      <rPr>
        <sz val="12"/>
        <color indexed="8"/>
        <rFont val="Arial"/>
        <family val="2"/>
      </rPr>
      <t>e-</t>
    </r>
    <r>
      <rPr>
        <sz val="12"/>
        <color indexed="8"/>
        <rFont val="Arial"/>
        <family val="2"/>
      </rPr>
      <t>Emissionsfaktor für die Bereitstellung von Pflanzenschutzmittelwirkstoff</t>
    </r>
  </si>
  <si>
    <r>
      <t>= CO</t>
    </r>
    <r>
      <rPr>
        <vertAlign val="subscript"/>
        <sz val="12"/>
        <color indexed="8"/>
        <rFont val="Arial"/>
        <family val="2"/>
      </rPr>
      <t>2</t>
    </r>
    <r>
      <rPr>
        <sz val="12"/>
        <color indexed="8"/>
        <rFont val="Arial"/>
        <family val="2"/>
      </rPr>
      <t>e</t>
    </r>
    <r>
      <rPr>
        <sz val="12"/>
        <color indexed="8"/>
        <rFont val="Arial"/>
        <family val="2"/>
      </rPr>
      <t xml:space="preserve"> aus Humusabbau</t>
    </r>
  </si>
  <si>
    <r>
      <t>B) CO</t>
    </r>
    <r>
      <rPr>
        <vertAlign val="subscript"/>
        <sz val="12"/>
        <color indexed="8"/>
        <rFont val="Arial"/>
        <family val="2"/>
      </rPr>
      <t>2</t>
    </r>
    <r>
      <rPr>
        <sz val="12"/>
        <color indexed="8"/>
        <rFont val="Arial"/>
        <family val="2"/>
      </rPr>
      <t>e</t>
    </r>
    <r>
      <rPr>
        <sz val="12"/>
        <color indexed="8"/>
        <rFont val="Arial"/>
        <family val="2"/>
      </rPr>
      <t xml:space="preserve"> aus Humusaufbau</t>
    </r>
  </si>
  <si>
    <r>
      <t>= CO</t>
    </r>
    <r>
      <rPr>
        <vertAlign val="subscript"/>
        <sz val="12"/>
        <color indexed="8"/>
        <rFont val="Arial"/>
        <family val="2"/>
      </rPr>
      <t>2</t>
    </r>
    <r>
      <rPr>
        <sz val="12"/>
        <color indexed="8"/>
        <rFont val="Arial"/>
        <family val="2"/>
      </rPr>
      <t>e</t>
    </r>
    <r>
      <rPr>
        <sz val="12"/>
        <color indexed="8"/>
        <rFont val="Arial"/>
        <family val="2"/>
      </rPr>
      <t xml:space="preserve"> bezogen auf Anbaufläche</t>
    </r>
  </si>
  <si>
    <r>
      <t>P</t>
    </r>
    <r>
      <rPr>
        <b/>
        <vertAlign val="subscript"/>
        <sz val="12"/>
        <color indexed="8"/>
        <rFont val="Arial"/>
        <family val="2"/>
      </rPr>
      <t>B</t>
    </r>
    <r>
      <rPr>
        <b/>
        <sz val="12"/>
        <color indexed="8"/>
        <rFont val="Arial"/>
        <family val="2"/>
      </rPr>
      <t>1: CO</t>
    </r>
    <r>
      <rPr>
        <b/>
        <vertAlign val="subscript"/>
        <sz val="12"/>
        <color indexed="8"/>
        <rFont val="Arial"/>
        <family val="2"/>
      </rPr>
      <t>2</t>
    </r>
    <r>
      <rPr>
        <b/>
        <sz val="12"/>
        <color indexed="8"/>
        <rFont val="Arial"/>
        <family val="2"/>
      </rPr>
      <t>e</t>
    </r>
    <r>
      <rPr>
        <b/>
        <sz val="12"/>
        <color indexed="8"/>
        <rFont val="Arial"/>
        <family val="2"/>
      </rPr>
      <t>-Emissionen aus Mineraldüngerbereitstellung</t>
    </r>
  </si>
  <si>
    <r>
      <t>= CO</t>
    </r>
    <r>
      <rPr>
        <vertAlign val="subscript"/>
        <sz val="12"/>
        <color indexed="8"/>
        <rFont val="Arial"/>
        <family val="2"/>
      </rPr>
      <t>2</t>
    </r>
    <r>
      <rPr>
        <sz val="12"/>
        <color indexed="8"/>
        <rFont val="Arial"/>
        <family val="2"/>
      </rPr>
      <t xml:space="preserve">e </t>
    </r>
  </si>
  <si>
    <r>
      <t>= CO</t>
    </r>
    <r>
      <rPr>
        <vertAlign val="subscript"/>
        <sz val="12"/>
        <color indexed="8"/>
        <rFont val="Arial"/>
        <family val="2"/>
      </rPr>
      <t>2</t>
    </r>
    <r>
      <rPr>
        <sz val="12"/>
        <color indexed="8"/>
        <rFont val="Arial"/>
        <family val="2"/>
      </rPr>
      <t>e</t>
    </r>
    <r>
      <rPr>
        <sz val="12"/>
        <color indexed="8"/>
        <rFont val="Arial"/>
        <family val="2"/>
      </rPr>
      <t xml:space="preserve"> </t>
    </r>
  </si>
  <si>
    <r>
      <t>P</t>
    </r>
    <r>
      <rPr>
        <b/>
        <vertAlign val="subscript"/>
        <sz val="12"/>
        <color indexed="8"/>
        <rFont val="Arial"/>
        <family val="2"/>
      </rPr>
      <t>B</t>
    </r>
    <r>
      <rPr>
        <b/>
        <sz val="12"/>
        <color indexed="8"/>
        <rFont val="Arial"/>
        <family val="2"/>
      </rPr>
      <t>4: CO</t>
    </r>
    <r>
      <rPr>
        <b/>
        <vertAlign val="subscript"/>
        <sz val="12"/>
        <color indexed="8"/>
        <rFont val="Arial"/>
        <family val="2"/>
      </rPr>
      <t>2</t>
    </r>
    <r>
      <rPr>
        <b/>
        <sz val="12"/>
        <color indexed="8"/>
        <rFont val="Arial"/>
        <family val="2"/>
      </rPr>
      <t>e</t>
    </r>
    <r>
      <rPr>
        <b/>
        <sz val="12"/>
        <color indexed="8"/>
        <rFont val="Arial"/>
        <family val="2"/>
      </rPr>
      <t>-Emissionen aus Saatgutbereitstellung</t>
    </r>
  </si>
  <si>
    <r>
      <t>P</t>
    </r>
    <r>
      <rPr>
        <b/>
        <vertAlign val="subscript"/>
        <sz val="12"/>
        <color indexed="8"/>
        <rFont val="Arial"/>
        <family val="2"/>
      </rPr>
      <t>B</t>
    </r>
    <r>
      <rPr>
        <b/>
        <sz val="12"/>
        <color indexed="8"/>
        <rFont val="Arial"/>
        <family val="2"/>
      </rPr>
      <t>5: CO</t>
    </r>
    <r>
      <rPr>
        <b/>
        <vertAlign val="subscript"/>
        <sz val="12"/>
        <color indexed="8"/>
        <rFont val="Arial"/>
        <family val="2"/>
      </rPr>
      <t>2</t>
    </r>
    <r>
      <rPr>
        <b/>
        <sz val="12"/>
        <color indexed="8"/>
        <rFont val="Arial"/>
        <family val="2"/>
      </rPr>
      <t>e</t>
    </r>
    <r>
      <rPr>
        <b/>
        <sz val="12"/>
        <color indexed="8"/>
        <rFont val="Arial"/>
        <family val="2"/>
      </rPr>
      <t>-Emissionen aus Pflanzenschutzmittelbereitstellung</t>
    </r>
  </si>
  <si>
    <r>
      <t>P</t>
    </r>
    <r>
      <rPr>
        <b/>
        <vertAlign val="subscript"/>
        <sz val="12"/>
        <color indexed="8"/>
        <rFont val="Arial"/>
        <family val="2"/>
      </rPr>
      <t>B</t>
    </r>
    <r>
      <rPr>
        <b/>
        <sz val="12"/>
        <color indexed="8"/>
        <rFont val="Arial"/>
        <family val="2"/>
      </rPr>
      <t>6: CO</t>
    </r>
    <r>
      <rPr>
        <b/>
        <vertAlign val="subscript"/>
        <sz val="12"/>
        <color indexed="8"/>
        <rFont val="Arial"/>
        <family val="2"/>
      </rPr>
      <t>2</t>
    </r>
    <r>
      <rPr>
        <b/>
        <sz val="12"/>
        <color indexed="8"/>
        <rFont val="Arial"/>
        <family val="2"/>
      </rPr>
      <t>e</t>
    </r>
    <r>
      <rPr>
        <b/>
        <sz val="12"/>
        <color indexed="8"/>
        <rFont val="Arial"/>
        <family val="2"/>
      </rPr>
      <t>-Emissionen aus Energiebereitstellung und -konversion</t>
    </r>
  </si>
  <si>
    <r>
      <t>P</t>
    </r>
    <r>
      <rPr>
        <b/>
        <vertAlign val="subscript"/>
        <sz val="12"/>
        <color indexed="8"/>
        <rFont val="Arial"/>
        <family val="2"/>
      </rPr>
      <t>B</t>
    </r>
    <r>
      <rPr>
        <b/>
        <sz val="12"/>
        <color indexed="8"/>
        <rFont val="Arial"/>
        <family val="2"/>
      </rPr>
      <t>7: CO</t>
    </r>
    <r>
      <rPr>
        <b/>
        <vertAlign val="subscript"/>
        <sz val="12"/>
        <color indexed="8"/>
        <rFont val="Arial"/>
        <family val="2"/>
      </rPr>
      <t>2</t>
    </r>
    <r>
      <rPr>
        <b/>
        <sz val="12"/>
        <color indexed="8"/>
        <rFont val="Arial"/>
        <family val="2"/>
      </rPr>
      <t>e</t>
    </r>
    <r>
      <rPr>
        <b/>
        <sz val="12"/>
        <color indexed="8"/>
        <rFont val="Arial"/>
        <family val="2"/>
      </rPr>
      <t>-Emissionen aus Maschinenherstellung</t>
    </r>
  </si>
  <si>
    <r>
      <t>P</t>
    </r>
    <r>
      <rPr>
        <vertAlign val="subscript"/>
        <sz val="12"/>
        <color indexed="8"/>
        <rFont val="Arial"/>
        <family val="2"/>
      </rPr>
      <t>F</t>
    </r>
    <r>
      <rPr>
        <sz val="12"/>
        <color indexed="8"/>
        <rFont val="Arial"/>
        <family val="2"/>
      </rPr>
      <t>13: CO</t>
    </r>
    <r>
      <rPr>
        <vertAlign val="subscript"/>
        <sz val="12"/>
        <color indexed="8"/>
        <rFont val="Arial"/>
        <family val="2"/>
      </rPr>
      <t>2</t>
    </r>
    <r>
      <rPr>
        <sz val="12"/>
        <color indexed="8"/>
        <rFont val="Arial"/>
        <family val="2"/>
      </rPr>
      <t>e</t>
    </r>
    <r>
      <rPr>
        <sz val="12"/>
        <color indexed="8"/>
        <rFont val="Arial"/>
        <family val="2"/>
      </rPr>
      <t>-Emissionen aus Humusabbau bei der Bewirtschaftung organischer Böden</t>
    </r>
  </si>
  <si>
    <r>
      <t>P</t>
    </r>
    <r>
      <rPr>
        <vertAlign val="subscript"/>
        <sz val="12"/>
        <color indexed="8"/>
        <rFont val="Arial"/>
        <family val="2"/>
      </rPr>
      <t>B</t>
    </r>
    <r>
      <rPr>
        <sz val="12"/>
        <color indexed="8"/>
        <rFont val="Arial"/>
        <family val="2"/>
      </rPr>
      <t>6: CO</t>
    </r>
    <r>
      <rPr>
        <vertAlign val="subscript"/>
        <sz val="12"/>
        <color indexed="8"/>
        <rFont val="Arial"/>
        <family val="2"/>
      </rPr>
      <t>2</t>
    </r>
    <r>
      <rPr>
        <sz val="12"/>
        <color indexed="8"/>
        <rFont val="Arial"/>
        <family val="2"/>
      </rPr>
      <t>e</t>
    </r>
    <r>
      <rPr>
        <sz val="12"/>
        <color indexed="8"/>
        <rFont val="Arial"/>
        <family val="2"/>
      </rPr>
      <t>-Emissionen aus Energiebereitstellung und -konversion</t>
    </r>
  </si>
  <si>
    <r>
      <t>P</t>
    </r>
    <r>
      <rPr>
        <vertAlign val="subscript"/>
        <sz val="12"/>
        <color indexed="8"/>
        <rFont val="Arial"/>
        <family val="2"/>
      </rPr>
      <t>B</t>
    </r>
    <r>
      <rPr>
        <sz val="12"/>
        <color indexed="8"/>
        <rFont val="Arial"/>
        <family val="2"/>
      </rPr>
      <t>1: CO</t>
    </r>
    <r>
      <rPr>
        <vertAlign val="subscript"/>
        <sz val="12"/>
        <color indexed="8"/>
        <rFont val="Arial"/>
        <family val="2"/>
      </rPr>
      <t>2</t>
    </r>
    <r>
      <rPr>
        <sz val="12"/>
        <color indexed="8"/>
        <rFont val="Arial"/>
        <family val="2"/>
      </rPr>
      <t>e</t>
    </r>
    <r>
      <rPr>
        <sz val="12"/>
        <color indexed="8"/>
        <rFont val="Arial"/>
        <family val="2"/>
      </rPr>
      <t>-Emissionen aus Mineraldüngerbereitstellung</t>
    </r>
  </si>
  <si>
    <r>
      <t>P</t>
    </r>
    <r>
      <rPr>
        <vertAlign val="subscript"/>
        <sz val="12"/>
        <color indexed="8"/>
        <rFont val="Arial"/>
        <family val="2"/>
      </rPr>
      <t>B</t>
    </r>
    <r>
      <rPr>
        <sz val="12"/>
        <color indexed="8"/>
        <rFont val="Arial"/>
        <family val="2"/>
      </rPr>
      <t>4: CO</t>
    </r>
    <r>
      <rPr>
        <vertAlign val="subscript"/>
        <sz val="12"/>
        <color indexed="8"/>
        <rFont val="Arial"/>
        <family val="2"/>
      </rPr>
      <t>2</t>
    </r>
    <r>
      <rPr>
        <sz val="12"/>
        <color indexed="8"/>
        <rFont val="Arial"/>
        <family val="2"/>
      </rPr>
      <t>e</t>
    </r>
    <r>
      <rPr>
        <sz val="12"/>
        <color indexed="8"/>
        <rFont val="Arial"/>
        <family val="2"/>
      </rPr>
      <t>-Emissionen aus Saatgutbereitstellung</t>
    </r>
  </si>
  <si>
    <r>
      <t>P</t>
    </r>
    <r>
      <rPr>
        <b/>
        <vertAlign val="subscript"/>
        <sz val="12"/>
        <color indexed="8"/>
        <rFont val="Arial"/>
        <family val="2"/>
      </rPr>
      <t>N</t>
    </r>
    <r>
      <rPr>
        <b/>
        <sz val="12"/>
        <color indexed="8"/>
        <rFont val="Arial"/>
        <family val="2"/>
      </rPr>
      <t>2: CO</t>
    </r>
    <r>
      <rPr>
        <b/>
        <vertAlign val="subscript"/>
        <sz val="12"/>
        <color indexed="8"/>
        <rFont val="Arial"/>
        <family val="2"/>
      </rPr>
      <t>2</t>
    </r>
    <r>
      <rPr>
        <b/>
        <sz val="12"/>
        <color indexed="8"/>
        <rFont val="Arial"/>
        <family val="2"/>
      </rPr>
      <t>e</t>
    </r>
    <r>
      <rPr>
        <b/>
        <sz val="12"/>
        <color indexed="8"/>
        <rFont val="Arial"/>
        <family val="2"/>
      </rPr>
      <t>-Ersatzwert der Nährstofflieferung für die Folgefrucht (Stroh, Kraut, Vorfruchtwert)</t>
    </r>
  </si>
  <si>
    <r>
      <t>P</t>
    </r>
    <r>
      <rPr>
        <vertAlign val="subscript"/>
        <sz val="12"/>
        <color indexed="8"/>
        <rFont val="Arial"/>
        <family val="2"/>
      </rPr>
      <t>F</t>
    </r>
    <r>
      <rPr>
        <sz val="12"/>
        <color indexed="8"/>
        <rFont val="Arial"/>
        <family val="2"/>
      </rPr>
      <t>1: N</t>
    </r>
    <r>
      <rPr>
        <vertAlign val="subscript"/>
        <sz val="12"/>
        <color indexed="8"/>
        <rFont val="Arial"/>
        <family val="2"/>
      </rPr>
      <t>2</t>
    </r>
    <r>
      <rPr>
        <sz val="12"/>
        <color indexed="8"/>
        <rFont val="Arial"/>
        <family val="2"/>
      </rPr>
      <t>O-Emissionen aus NH</t>
    </r>
    <r>
      <rPr>
        <vertAlign val="subscript"/>
        <sz val="12"/>
        <color indexed="8"/>
        <rFont val="Arial"/>
        <family val="2"/>
      </rPr>
      <t>3</t>
    </r>
    <r>
      <rPr>
        <sz val="12"/>
        <color indexed="8"/>
        <rFont val="Arial"/>
        <family val="2"/>
      </rPr>
      <t>-Verlusten bei Düngung mit Wirtschaftsdüngern</t>
    </r>
  </si>
  <si>
    <r>
      <t>P</t>
    </r>
    <r>
      <rPr>
        <b/>
        <vertAlign val="subscript"/>
        <sz val="12"/>
        <color indexed="8"/>
        <rFont val="Arial"/>
        <family val="2"/>
      </rPr>
      <t>F</t>
    </r>
    <r>
      <rPr>
        <b/>
        <sz val="12"/>
        <color indexed="8"/>
        <rFont val="Arial"/>
        <family val="2"/>
      </rPr>
      <t>7</t>
    </r>
    <r>
      <rPr>
        <b/>
        <sz val="12"/>
        <color indexed="8"/>
        <rFont val="Arial"/>
        <family val="2"/>
      </rPr>
      <t>: N</t>
    </r>
    <r>
      <rPr>
        <b/>
        <vertAlign val="subscript"/>
        <sz val="12"/>
        <color indexed="8"/>
        <rFont val="Arial"/>
        <family val="2"/>
      </rPr>
      <t>2</t>
    </r>
    <r>
      <rPr>
        <b/>
        <sz val="12"/>
        <color indexed="8"/>
        <rFont val="Arial"/>
        <family val="2"/>
      </rPr>
      <t>O-Emissionen aus mineraldüngerwirksamen N-Ausscheidungen aus Beweidung</t>
    </r>
  </si>
  <si>
    <r>
      <t>P</t>
    </r>
    <r>
      <rPr>
        <vertAlign val="subscript"/>
        <sz val="12"/>
        <color indexed="8"/>
        <rFont val="Arial"/>
        <family val="2"/>
      </rPr>
      <t>F</t>
    </r>
    <r>
      <rPr>
        <sz val="12"/>
        <color indexed="8"/>
        <rFont val="Arial"/>
        <family val="2"/>
      </rPr>
      <t>7: N</t>
    </r>
    <r>
      <rPr>
        <vertAlign val="subscript"/>
        <sz val="12"/>
        <color indexed="8"/>
        <rFont val="Arial"/>
        <family val="2"/>
      </rPr>
      <t>2</t>
    </r>
    <r>
      <rPr>
        <sz val="12"/>
        <color indexed="8"/>
        <rFont val="Arial"/>
        <family val="2"/>
      </rPr>
      <t>O-Emissionen aus mineraldüngerwirksamen N-Ausscheidungen aus Beweidung</t>
    </r>
  </si>
  <si>
    <r>
      <t>P</t>
    </r>
    <r>
      <rPr>
        <vertAlign val="subscript"/>
        <sz val="12"/>
        <color indexed="8"/>
        <rFont val="Arial"/>
        <family val="2"/>
      </rPr>
      <t>F</t>
    </r>
    <r>
      <rPr>
        <sz val="12"/>
        <color indexed="8"/>
        <rFont val="Arial"/>
        <family val="2"/>
      </rPr>
      <t>9</t>
    </r>
    <r>
      <rPr>
        <sz val="12"/>
        <color indexed="8"/>
        <rFont val="Arial"/>
        <family val="2"/>
      </rPr>
      <t>: CO</t>
    </r>
    <r>
      <rPr>
        <vertAlign val="subscript"/>
        <sz val="12"/>
        <color indexed="8"/>
        <rFont val="Arial"/>
        <family val="2"/>
      </rPr>
      <t>2</t>
    </r>
    <r>
      <rPr>
        <sz val="12"/>
        <color indexed="8"/>
        <rFont val="Arial"/>
        <family val="2"/>
      </rPr>
      <t>-Emissionen bzw. -Bindung aus Humusabbau bzw. -aufbau der angebauten Fruchtart</t>
    </r>
  </si>
  <si>
    <r>
      <t>P</t>
    </r>
    <r>
      <rPr>
        <vertAlign val="subscript"/>
        <sz val="12"/>
        <color indexed="8"/>
        <rFont val="Arial"/>
        <family val="2"/>
      </rPr>
      <t>F</t>
    </r>
    <r>
      <rPr>
        <sz val="12"/>
        <color indexed="8"/>
        <rFont val="Arial"/>
        <family val="2"/>
      </rPr>
      <t>11: CO</t>
    </r>
    <r>
      <rPr>
        <vertAlign val="subscript"/>
        <sz val="12"/>
        <color indexed="8"/>
        <rFont val="Arial"/>
        <family val="2"/>
      </rPr>
      <t>2</t>
    </r>
    <r>
      <rPr>
        <sz val="12"/>
        <color indexed="8"/>
        <rFont val="Arial"/>
        <family val="2"/>
      </rPr>
      <t>-Emissionen bzw. -Bindung bei Grünland- bzw. Ackerlandumwandlung</t>
    </r>
  </si>
  <si>
    <r>
      <t>P</t>
    </r>
    <r>
      <rPr>
        <vertAlign val="subscript"/>
        <sz val="12"/>
        <color indexed="8"/>
        <rFont val="Arial"/>
        <family val="2"/>
      </rPr>
      <t>F</t>
    </r>
    <r>
      <rPr>
        <sz val="12"/>
        <color indexed="8"/>
        <rFont val="Arial"/>
        <family val="2"/>
      </rPr>
      <t>13: CO</t>
    </r>
    <r>
      <rPr>
        <vertAlign val="subscript"/>
        <sz val="12"/>
        <color indexed="8"/>
        <rFont val="Arial"/>
        <family val="2"/>
      </rPr>
      <t>2</t>
    </r>
    <r>
      <rPr>
        <sz val="12"/>
        <color indexed="8"/>
        <rFont val="Arial"/>
        <family val="2"/>
      </rPr>
      <t xml:space="preserve"> aus Humusabbau bei der Bewirtschaftung organischer Böden</t>
    </r>
  </si>
  <si>
    <r>
      <t>CO</t>
    </r>
    <r>
      <rPr>
        <vertAlign val="subscript"/>
        <sz val="12"/>
        <color indexed="8"/>
        <rFont val="Arial"/>
        <family val="2"/>
      </rPr>
      <t>2</t>
    </r>
    <r>
      <rPr>
        <sz val="12"/>
        <color indexed="8"/>
        <rFont val="Arial"/>
        <family val="2"/>
      </rPr>
      <t>e</t>
    </r>
    <r>
      <rPr>
        <sz val="12"/>
        <color indexed="8"/>
        <rFont val="Arial"/>
        <family val="2"/>
      </rPr>
      <t xml:space="preserve"> aus Humusabbau bei der Bewirtschaftung organischer Böden</t>
    </r>
  </si>
  <si>
    <r>
      <t>P</t>
    </r>
    <r>
      <rPr>
        <vertAlign val="subscript"/>
        <sz val="12"/>
        <color indexed="8"/>
        <rFont val="Arial"/>
        <family val="2"/>
      </rPr>
      <t>B</t>
    </r>
    <r>
      <rPr>
        <sz val="12"/>
        <color indexed="8"/>
        <rFont val="Arial"/>
        <family val="2"/>
      </rPr>
      <t>5: CO</t>
    </r>
    <r>
      <rPr>
        <vertAlign val="subscript"/>
        <sz val="12"/>
        <color indexed="8"/>
        <rFont val="Arial"/>
        <family val="2"/>
      </rPr>
      <t>2</t>
    </r>
    <r>
      <rPr>
        <sz val="12"/>
        <color indexed="8"/>
        <rFont val="Arial"/>
        <family val="2"/>
      </rPr>
      <t>e</t>
    </r>
    <r>
      <rPr>
        <sz val="12"/>
        <color indexed="8"/>
        <rFont val="Arial"/>
        <family val="2"/>
      </rPr>
      <t>-Emissionen aus Pflanzenschutzmittelbereitstellung</t>
    </r>
  </si>
  <si>
    <r>
      <t>P</t>
    </r>
    <r>
      <rPr>
        <vertAlign val="subscript"/>
        <sz val="12"/>
        <color indexed="8"/>
        <rFont val="Arial"/>
        <family val="2"/>
      </rPr>
      <t>N</t>
    </r>
    <r>
      <rPr>
        <sz val="12"/>
        <color indexed="8"/>
        <rFont val="Arial"/>
        <family val="2"/>
      </rPr>
      <t>1: CO</t>
    </r>
    <r>
      <rPr>
        <vertAlign val="subscript"/>
        <sz val="12"/>
        <color indexed="8"/>
        <rFont val="Arial"/>
        <family val="2"/>
      </rPr>
      <t>2</t>
    </r>
    <r>
      <rPr>
        <sz val="12"/>
        <color indexed="8"/>
        <rFont val="Arial"/>
        <family val="2"/>
      </rPr>
      <t>-Bindung durch Humusaufbaupotential der Nebenernteprodukte (Stroh, Kraut)</t>
    </r>
  </si>
  <si>
    <r>
      <t>P</t>
    </r>
    <r>
      <rPr>
        <vertAlign val="subscript"/>
        <sz val="12"/>
        <color indexed="8"/>
        <rFont val="Arial"/>
        <family val="2"/>
      </rPr>
      <t>N</t>
    </r>
    <r>
      <rPr>
        <sz val="12"/>
        <color indexed="8"/>
        <rFont val="Arial"/>
        <family val="2"/>
      </rPr>
      <t>2: CO</t>
    </r>
    <r>
      <rPr>
        <vertAlign val="subscript"/>
        <sz val="12"/>
        <color indexed="8"/>
        <rFont val="Arial"/>
        <family val="2"/>
      </rPr>
      <t>2</t>
    </r>
    <r>
      <rPr>
        <sz val="12"/>
        <color indexed="8"/>
        <rFont val="Arial"/>
        <family val="2"/>
      </rPr>
      <t>e</t>
    </r>
    <r>
      <rPr>
        <sz val="12"/>
        <color indexed="8"/>
        <rFont val="Arial"/>
        <family val="2"/>
      </rPr>
      <t>-Ersatzwert der Nährstofflieferung für die Folgefrucht (Stroh, Kraut, Vorfruchtwert)</t>
    </r>
  </si>
  <si>
    <r>
      <t>NH</t>
    </r>
    <r>
      <rPr>
        <vertAlign val="subscript"/>
        <sz val="12"/>
        <color indexed="8"/>
        <rFont val="Arial"/>
        <family val="2"/>
      </rPr>
      <t>3</t>
    </r>
    <r>
      <rPr>
        <sz val="12"/>
        <color indexed="8"/>
        <rFont val="Arial"/>
        <family val="2"/>
      </rPr>
      <t>-N-Emissionsfaktor für ausgebrachten Mineraldünger-N</t>
    </r>
  </si>
  <si>
    <r>
      <t>N</t>
    </r>
    <r>
      <rPr>
        <vertAlign val="subscript"/>
        <sz val="12"/>
        <color indexed="8"/>
        <rFont val="Arial"/>
        <family val="2"/>
      </rPr>
      <t>2</t>
    </r>
    <r>
      <rPr>
        <sz val="12"/>
        <color indexed="8"/>
        <rFont val="Arial"/>
        <family val="2"/>
      </rPr>
      <t>O-N-Emissionsfaktor für N-Düngung (direkt und indirekt durch Auswaschung)</t>
    </r>
  </si>
  <si>
    <r>
      <t>N</t>
    </r>
    <r>
      <rPr>
        <vertAlign val="subscript"/>
        <sz val="12"/>
        <color indexed="8"/>
        <rFont val="Arial"/>
        <family val="2"/>
      </rPr>
      <t>2</t>
    </r>
    <r>
      <rPr>
        <sz val="12"/>
        <color indexed="8"/>
        <rFont val="Arial"/>
        <family val="2"/>
      </rPr>
      <t>O-N-Emissionsfaktor für N-Ausscheidung (Beweidung, direkt und indirekt durch Auswaschung)</t>
    </r>
  </si>
  <si>
    <r>
      <t>N</t>
    </r>
    <r>
      <rPr>
        <vertAlign val="subscript"/>
        <sz val="12"/>
        <color indexed="8"/>
        <rFont val="Arial"/>
        <family val="2"/>
      </rPr>
      <t>2</t>
    </r>
    <r>
      <rPr>
        <sz val="12"/>
        <color indexed="8"/>
        <rFont val="Arial"/>
        <family val="2"/>
      </rPr>
      <t>O-N-Emissionsfaktor für Ammoniak-Deposition</t>
    </r>
  </si>
  <si>
    <r>
      <t>= NH</t>
    </r>
    <r>
      <rPr>
        <vertAlign val="subscript"/>
        <sz val="12"/>
        <color indexed="8"/>
        <rFont val="Arial"/>
        <family val="2"/>
      </rPr>
      <t>3</t>
    </r>
    <r>
      <rPr>
        <sz val="12"/>
        <color indexed="8"/>
        <rFont val="Arial"/>
        <family val="2"/>
      </rPr>
      <t>-N-Ausbringungsverluste</t>
    </r>
  </si>
  <si>
    <r>
      <t>= NH</t>
    </r>
    <r>
      <rPr>
        <vertAlign val="subscript"/>
        <sz val="12"/>
        <color indexed="8"/>
        <rFont val="Arial"/>
        <family val="2"/>
      </rPr>
      <t>3</t>
    </r>
    <r>
      <rPr>
        <sz val="12"/>
        <color indexed="8"/>
        <rFont val="Arial"/>
        <family val="2"/>
      </rPr>
      <t>-N-Ausbringungsverluste</t>
    </r>
  </si>
  <si>
    <r>
      <t>P</t>
    </r>
    <r>
      <rPr>
        <b/>
        <vertAlign val="subscript"/>
        <sz val="12"/>
        <color indexed="8"/>
        <rFont val="Arial"/>
        <family val="2"/>
      </rPr>
      <t>F</t>
    </r>
    <r>
      <rPr>
        <b/>
        <sz val="12"/>
        <color indexed="8"/>
        <rFont val="Arial"/>
        <family val="2"/>
      </rPr>
      <t>10</t>
    </r>
    <r>
      <rPr>
        <b/>
        <sz val="12"/>
        <color indexed="8"/>
        <rFont val="Arial"/>
        <family val="2"/>
      </rPr>
      <t>: N</t>
    </r>
    <r>
      <rPr>
        <b/>
        <vertAlign val="subscript"/>
        <sz val="12"/>
        <color indexed="8"/>
        <rFont val="Arial"/>
        <family val="2"/>
      </rPr>
      <t>2</t>
    </r>
    <r>
      <rPr>
        <b/>
        <sz val="12"/>
        <color indexed="8"/>
        <rFont val="Arial"/>
        <family val="2"/>
      </rPr>
      <t>O-Emissionen aus Humusabbau der angebauten Fruchtart</t>
    </r>
  </si>
  <si>
    <r>
      <t>P</t>
    </r>
    <r>
      <rPr>
        <vertAlign val="subscript"/>
        <sz val="12"/>
        <color indexed="8"/>
        <rFont val="Arial"/>
        <family val="2"/>
      </rPr>
      <t>F</t>
    </r>
    <r>
      <rPr>
        <sz val="12"/>
        <color indexed="8"/>
        <rFont val="Arial"/>
        <family val="2"/>
      </rPr>
      <t>10: N</t>
    </r>
    <r>
      <rPr>
        <vertAlign val="subscript"/>
        <sz val="12"/>
        <color indexed="8"/>
        <rFont val="Arial"/>
        <family val="2"/>
      </rPr>
      <t>2</t>
    </r>
    <r>
      <rPr>
        <sz val="12"/>
        <color indexed="8"/>
        <rFont val="Arial"/>
        <family val="2"/>
      </rPr>
      <t>O-Emissionen aus Humusabbau der angebauten Fruchtart</t>
    </r>
  </si>
  <si>
    <r>
      <t>P</t>
    </r>
    <r>
      <rPr>
        <vertAlign val="subscript"/>
        <sz val="12"/>
        <color indexed="8"/>
        <rFont val="Arial"/>
        <family val="2"/>
      </rPr>
      <t>B</t>
    </r>
    <r>
      <rPr>
        <sz val="12"/>
        <color indexed="8"/>
        <rFont val="Arial"/>
        <family val="2"/>
      </rPr>
      <t>2: CO</t>
    </r>
    <r>
      <rPr>
        <vertAlign val="subscript"/>
        <sz val="12"/>
        <color indexed="8"/>
        <rFont val="Arial"/>
        <family val="2"/>
      </rPr>
      <t>2</t>
    </r>
    <r>
      <rPr>
        <sz val="12"/>
        <color indexed="8"/>
        <rFont val="Arial"/>
        <family val="2"/>
      </rPr>
      <t>e</t>
    </r>
    <r>
      <rPr>
        <sz val="12"/>
        <color indexed="8"/>
        <rFont val="Arial"/>
        <family val="2"/>
      </rPr>
      <t>-Emissionen für mineraldüngerwirksame Nährstofflieferung aus Wirtschaftsdüngereinsatz</t>
    </r>
  </si>
  <si>
    <r>
      <t>P</t>
    </r>
    <r>
      <rPr>
        <vertAlign val="subscript"/>
        <sz val="12"/>
        <color indexed="8"/>
        <rFont val="Arial"/>
        <family val="2"/>
      </rPr>
      <t>B</t>
    </r>
    <r>
      <rPr>
        <sz val="12"/>
        <color indexed="8"/>
        <rFont val="Arial"/>
        <family val="2"/>
      </rPr>
      <t>3: CO</t>
    </r>
    <r>
      <rPr>
        <vertAlign val="subscript"/>
        <sz val="12"/>
        <color indexed="8"/>
        <rFont val="Arial"/>
        <family val="2"/>
      </rPr>
      <t>2</t>
    </r>
    <r>
      <rPr>
        <sz val="12"/>
        <color indexed="8"/>
        <rFont val="Arial"/>
        <family val="2"/>
      </rPr>
      <t>e</t>
    </r>
    <r>
      <rPr>
        <sz val="12"/>
        <color indexed="8"/>
        <rFont val="Arial"/>
        <family val="2"/>
      </rPr>
      <t>-Emissionen für mineraldüngerwirksame Nährstofflieferung der Vorfrucht und Ausscheidungen auf der Weide</t>
    </r>
  </si>
  <si>
    <r>
      <t>P</t>
    </r>
    <r>
      <rPr>
        <b/>
        <vertAlign val="subscript"/>
        <sz val="12"/>
        <color indexed="8"/>
        <rFont val="Arial"/>
        <family val="2"/>
      </rPr>
      <t>B</t>
    </r>
    <r>
      <rPr>
        <b/>
        <sz val="12"/>
        <color indexed="8"/>
        <rFont val="Arial"/>
        <family val="2"/>
      </rPr>
      <t>2: CO</t>
    </r>
    <r>
      <rPr>
        <b/>
        <vertAlign val="subscript"/>
        <sz val="12"/>
        <color indexed="8"/>
        <rFont val="Arial"/>
        <family val="2"/>
      </rPr>
      <t>2</t>
    </r>
    <r>
      <rPr>
        <b/>
        <sz val="12"/>
        <color indexed="8"/>
        <rFont val="Arial"/>
        <family val="2"/>
      </rPr>
      <t>e</t>
    </r>
    <r>
      <rPr>
        <b/>
        <sz val="12"/>
        <color indexed="8"/>
        <rFont val="Arial"/>
        <family val="2"/>
      </rPr>
      <t>-Emissionen für mineraldüngerwirksame Nährstofflieferung aus Wirtschaftsdüngereinsatz</t>
    </r>
  </si>
  <si>
    <r>
      <t>P</t>
    </r>
    <r>
      <rPr>
        <b/>
        <vertAlign val="subscript"/>
        <sz val="12"/>
        <color indexed="8"/>
        <rFont val="Arial"/>
        <family val="2"/>
      </rPr>
      <t>B</t>
    </r>
    <r>
      <rPr>
        <b/>
        <sz val="12"/>
        <color indexed="8"/>
        <rFont val="Arial"/>
        <family val="2"/>
      </rPr>
      <t>3: CO</t>
    </r>
    <r>
      <rPr>
        <b/>
        <vertAlign val="subscript"/>
        <sz val="12"/>
        <color indexed="8"/>
        <rFont val="Arial"/>
        <family val="2"/>
      </rPr>
      <t>2</t>
    </r>
    <r>
      <rPr>
        <b/>
        <sz val="12"/>
        <color indexed="8"/>
        <rFont val="Arial"/>
        <family val="2"/>
      </rPr>
      <t>e</t>
    </r>
    <r>
      <rPr>
        <b/>
        <sz val="12"/>
        <color indexed="8"/>
        <rFont val="Arial"/>
        <family val="2"/>
      </rPr>
      <t>-Emissionen für mineraldüngerwirksame Nährstofflieferung der Vorfrucht und Ausscheidungen auf der Weide</t>
    </r>
  </si>
  <si>
    <t>Ausgebrachter Wirtschaftsdünger</t>
  </si>
  <si>
    <t>Ohne Einarbeitung auf Vegetation</t>
  </si>
  <si>
    <t>Ausgebrachter Harnstoff-N-Mineraldünger</t>
  </si>
  <si>
    <t>Ausgebrachter AHL-N-Mineraldünger</t>
  </si>
  <si>
    <t>Ausgebrachte "andere"-N-Mineraldünger</t>
  </si>
  <si>
    <t>Ausgebrachter Phosphor-Mineraldünger</t>
  </si>
  <si>
    <t>Ausgebrachter Kalium-Mineraldünger</t>
  </si>
  <si>
    <t>Anzurechnende Nährstofflieferung aus Vor- bzw. Zwischenfrüchten:</t>
  </si>
  <si>
    <t>Anzurechnende Nährstofflieferung aus organischer Düngung des Vorjahres:</t>
  </si>
  <si>
    <t>Anzurechnende Nährstofflieferung aus Beweidung:</t>
  </si>
  <si>
    <t>Anzurechnender N (10 % des im Vorjahr ausgebrachten Wirtschaftsdünger-N)</t>
  </si>
  <si>
    <t>Anzurechnender N (laut Tabelle 7 der Düngeverordnung)</t>
  </si>
  <si>
    <r>
      <t>Anzurechnendes P</t>
    </r>
    <r>
      <rPr>
        <vertAlign val="subscript"/>
        <sz val="12"/>
        <rFont val="Arial"/>
        <family val="2"/>
      </rPr>
      <t>2</t>
    </r>
    <r>
      <rPr>
        <sz val="12"/>
        <rFont val="Arial"/>
        <family val="2"/>
      </rPr>
      <t>O</t>
    </r>
    <r>
      <rPr>
        <vertAlign val="subscript"/>
        <sz val="12"/>
        <rFont val="Arial"/>
        <family val="2"/>
      </rPr>
      <t>5</t>
    </r>
    <r>
      <rPr>
        <sz val="12"/>
        <rFont val="Arial"/>
        <family val="2"/>
      </rPr>
      <t xml:space="preserve"> </t>
    </r>
  </si>
  <si>
    <r>
      <t>Anzurechnendes K</t>
    </r>
    <r>
      <rPr>
        <vertAlign val="subscript"/>
        <sz val="12"/>
        <rFont val="Arial"/>
        <family val="2"/>
      </rPr>
      <t>2</t>
    </r>
    <r>
      <rPr>
        <sz val="12"/>
        <rFont val="Arial"/>
        <family val="2"/>
      </rPr>
      <t>O</t>
    </r>
  </si>
  <si>
    <t>Anzurechnender N (inkl. 10 % des im Vorjahr ausgeschiedenen N)</t>
  </si>
  <si>
    <r>
      <t>NH</t>
    </r>
    <r>
      <rPr>
        <vertAlign val="subscript"/>
        <sz val="12"/>
        <color indexed="8"/>
        <rFont val="Arial"/>
        <family val="2"/>
      </rPr>
      <t>3</t>
    </r>
    <r>
      <rPr>
        <sz val="12"/>
        <color indexed="8"/>
        <rFont val="Arial"/>
        <family val="2"/>
      </rPr>
      <t>-N-Emissionsfaktor bei der Wirtschaftsdüngerausbringung</t>
    </r>
  </si>
  <si>
    <t>Anrechenbare N-Lieferung für die Folgefrucht</t>
  </si>
  <si>
    <r>
      <t>Anrechenbare P</t>
    </r>
    <r>
      <rPr>
        <vertAlign val="subscript"/>
        <sz val="12"/>
        <color indexed="8"/>
        <rFont val="Arial"/>
        <family val="2"/>
      </rPr>
      <t>2</t>
    </r>
    <r>
      <rPr>
        <sz val="12"/>
        <color indexed="8"/>
        <rFont val="Arial"/>
        <family val="2"/>
      </rPr>
      <t>O</t>
    </r>
    <r>
      <rPr>
        <vertAlign val="subscript"/>
        <sz val="12"/>
        <color indexed="8"/>
        <rFont val="Arial"/>
        <family val="2"/>
      </rPr>
      <t>5</t>
    </r>
    <r>
      <rPr>
        <sz val="12"/>
        <color indexed="8"/>
        <rFont val="Arial"/>
        <family val="2"/>
      </rPr>
      <t>-Lieferung für die Folgefrucht</t>
    </r>
  </si>
  <si>
    <r>
      <t>Anrechenbare K</t>
    </r>
    <r>
      <rPr>
        <vertAlign val="subscript"/>
        <sz val="12"/>
        <color indexed="8"/>
        <rFont val="Arial"/>
        <family val="2"/>
      </rPr>
      <t>2</t>
    </r>
    <r>
      <rPr>
        <sz val="12"/>
        <color indexed="8"/>
        <rFont val="Arial"/>
        <family val="2"/>
      </rPr>
      <t>O-Lieferung für die Folgefrucht</t>
    </r>
  </si>
  <si>
    <t>Ausgebrachte Wirtschaftsdüngermenge</t>
  </si>
  <si>
    <t>= freigesetzte N-Menge</t>
  </si>
  <si>
    <r>
      <t>Ausgebrachter Mineraldünger-P</t>
    </r>
    <r>
      <rPr>
        <vertAlign val="subscript"/>
        <sz val="12"/>
        <color indexed="8"/>
        <rFont val="Arial"/>
        <family val="2"/>
      </rPr>
      <t>2</t>
    </r>
    <r>
      <rPr>
        <sz val="12"/>
        <color indexed="8"/>
        <rFont val="Arial"/>
        <family val="2"/>
      </rPr>
      <t>O</t>
    </r>
    <r>
      <rPr>
        <vertAlign val="subscript"/>
        <sz val="12"/>
        <color indexed="8"/>
        <rFont val="Arial"/>
        <family val="2"/>
      </rPr>
      <t>5</t>
    </r>
  </si>
  <si>
    <r>
      <t>Ausgebrachter Mineraldünger-K</t>
    </r>
    <r>
      <rPr>
        <vertAlign val="subscript"/>
        <sz val="12"/>
        <color indexed="8"/>
        <rFont val="Arial"/>
        <family val="2"/>
      </rPr>
      <t>2</t>
    </r>
    <r>
      <rPr>
        <sz val="12"/>
        <color indexed="8"/>
        <rFont val="Arial"/>
        <family val="2"/>
      </rPr>
      <t>O</t>
    </r>
  </si>
  <si>
    <r>
      <t>Ausgebrachter WD-P</t>
    </r>
    <r>
      <rPr>
        <vertAlign val="subscript"/>
        <sz val="12"/>
        <color indexed="8"/>
        <rFont val="Arial"/>
        <family val="2"/>
      </rPr>
      <t>2</t>
    </r>
    <r>
      <rPr>
        <sz val="12"/>
        <color indexed="8"/>
        <rFont val="Arial"/>
        <family val="2"/>
      </rPr>
      <t>O</t>
    </r>
    <r>
      <rPr>
        <vertAlign val="subscript"/>
        <sz val="12"/>
        <color indexed="8"/>
        <rFont val="Arial"/>
        <family val="2"/>
      </rPr>
      <t>5</t>
    </r>
  </si>
  <si>
    <r>
      <t>Ausgebrachter WD-K</t>
    </r>
    <r>
      <rPr>
        <vertAlign val="subscript"/>
        <sz val="12"/>
        <color indexed="8"/>
        <rFont val="Arial"/>
        <family val="2"/>
      </rPr>
      <t>2</t>
    </r>
    <r>
      <rPr>
        <sz val="12"/>
        <color indexed="8"/>
        <rFont val="Arial"/>
        <family val="2"/>
      </rPr>
      <t>O</t>
    </r>
  </si>
  <si>
    <t>= ausgebrachter Wirtschaftssdünger-N</t>
  </si>
  <si>
    <t>Verhältnis von Ernte- und Wurzelrückständen (EWR) zum Ertrag (E)</t>
  </si>
  <si>
    <t>A) Ernte- und Wurzelrückstände (EWR)</t>
  </si>
  <si>
    <t>B) auf dem Feld verbliebene Nebenernteprodukte (NP)</t>
  </si>
  <si>
    <r>
      <t>P</t>
    </r>
    <r>
      <rPr>
        <b/>
        <vertAlign val="subscript"/>
        <sz val="12"/>
        <color indexed="8"/>
        <rFont val="Arial"/>
        <family val="2"/>
      </rPr>
      <t>N</t>
    </r>
    <r>
      <rPr>
        <b/>
        <sz val="12"/>
        <color indexed="8"/>
        <rFont val="Arial"/>
        <family val="2"/>
      </rPr>
      <t>1: CO</t>
    </r>
    <r>
      <rPr>
        <b/>
        <vertAlign val="subscript"/>
        <sz val="12"/>
        <color indexed="8"/>
        <rFont val="Arial"/>
        <family val="2"/>
      </rPr>
      <t>2</t>
    </r>
    <r>
      <rPr>
        <b/>
        <sz val="12"/>
        <color indexed="8"/>
        <rFont val="Arial"/>
        <family val="2"/>
      </rPr>
      <t>-Bindung durch Humusaufbaupotential der Nebenernteprodukte (Stroh, Kraut)</t>
    </r>
  </si>
  <si>
    <r>
      <t>P</t>
    </r>
    <r>
      <rPr>
        <vertAlign val="subscript"/>
        <sz val="12"/>
        <color indexed="8"/>
        <rFont val="Arial"/>
        <family val="2"/>
      </rPr>
      <t>N</t>
    </r>
    <r>
      <rPr>
        <sz val="12"/>
        <color indexed="8"/>
        <rFont val="Arial"/>
        <family val="2"/>
      </rPr>
      <t>1: CO</t>
    </r>
    <r>
      <rPr>
        <vertAlign val="subscript"/>
        <sz val="12"/>
        <color indexed="8"/>
        <rFont val="Arial"/>
        <family val="2"/>
      </rPr>
      <t>2</t>
    </r>
    <r>
      <rPr>
        <sz val="12"/>
        <color indexed="8"/>
        <rFont val="Arial"/>
        <family val="2"/>
      </rPr>
      <t>-Bindung durch Humusaufbaupotenzial der Nebenernteprodukte (Stroh, Kraut)</t>
    </r>
  </si>
  <si>
    <t>Abgefahrerene Nebenernteprodukte (Stroh, Kraut, Blatt)</t>
  </si>
  <si>
    <t>Auf dem Feld verbliebene Nebenernteprodukte (Stroh, Kraut, Blatt, Zwischenfruchtaufwuchs)</t>
  </si>
  <si>
    <t>FM-Ertrag Hauptprodukt (HP) nach Abzug der Ernteverluste (Korn, Silage, Knollen)</t>
  </si>
  <si>
    <t>Abgefahrerene Nebenernteprodukte (NP) (Stroh, Kraut, Blatt)</t>
  </si>
  <si>
    <r>
      <t>B) CO</t>
    </r>
    <r>
      <rPr>
        <b/>
        <vertAlign val="subscript"/>
        <sz val="12"/>
        <color indexed="8"/>
        <rFont val="Arial"/>
        <family val="2"/>
      </rPr>
      <t>2</t>
    </r>
    <r>
      <rPr>
        <b/>
        <sz val="12"/>
        <color indexed="8"/>
        <rFont val="Arial"/>
        <family val="2"/>
      </rPr>
      <t>e</t>
    </r>
    <r>
      <rPr>
        <b/>
        <sz val="12"/>
        <color indexed="8"/>
        <rFont val="Arial"/>
        <family val="2"/>
      </rPr>
      <t xml:space="preserve"> aus Humusaufbau bei Ackerlandumwandlung in Grünland</t>
    </r>
  </si>
  <si>
    <r>
      <t>A) CO</t>
    </r>
    <r>
      <rPr>
        <b/>
        <vertAlign val="subscript"/>
        <sz val="12"/>
        <color indexed="8"/>
        <rFont val="Arial"/>
        <family val="2"/>
      </rPr>
      <t>2</t>
    </r>
    <r>
      <rPr>
        <b/>
        <sz val="12"/>
        <color indexed="8"/>
        <rFont val="Arial"/>
        <family val="2"/>
      </rPr>
      <t>e</t>
    </r>
    <r>
      <rPr>
        <b/>
        <vertAlign val="subscript"/>
        <sz val="12"/>
        <color indexed="8"/>
        <rFont val="Arial"/>
        <family val="2"/>
      </rPr>
      <t xml:space="preserve"> </t>
    </r>
    <r>
      <rPr>
        <b/>
        <sz val="12"/>
        <color indexed="8"/>
        <rFont val="Arial"/>
        <family val="2"/>
      </rPr>
      <t>aus Humusabbau bei Grünlandumwandlung in Ackerland</t>
    </r>
  </si>
  <si>
    <r>
      <t>A) CO</t>
    </r>
    <r>
      <rPr>
        <b/>
        <vertAlign val="subscript"/>
        <sz val="12"/>
        <color indexed="8"/>
        <rFont val="Arial"/>
        <family val="2"/>
      </rPr>
      <t>2</t>
    </r>
    <r>
      <rPr>
        <b/>
        <sz val="12"/>
        <color indexed="8"/>
        <rFont val="Arial"/>
        <family val="2"/>
      </rPr>
      <t>e</t>
    </r>
    <r>
      <rPr>
        <b/>
        <sz val="12"/>
        <color indexed="8"/>
        <rFont val="Arial"/>
        <family val="2"/>
      </rPr>
      <t xml:space="preserve"> aus Humusabbau</t>
    </r>
  </si>
  <si>
    <r>
      <t>B) CO</t>
    </r>
    <r>
      <rPr>
        <b/>
        <vertAlign val="subscript"/>
        <sz val="12"/>
        <color indexed="8"/>
        <rFont val="Arial"/>
        <family val="2"/>
      </rPr>
      <t>2</t>
    </r>
    <r>
      <rPr>
        <b/>
        <sz val="12"/>
        <color indexed="8"/>
        <rFont val="Arial"/>
        <family val="2"/>
      </rPr>
      <t xml:space="preserve"> aus Harnstoffdüngung</t>
    </r>
  </si>
  <si>
    <r>
      <t>A) CO</t>
    </r>
    <r>
      <rPr>
        <b/>
        <vertAlign val="subscript"/>
        <sz val="12"/>
        <color indexed="8"/>
        <rFont val="Arial"/>
        <family val="2"/>
      </rPr>
      <t>2</t>
    </r>
    <r>
      <rPr>
        <b/>
        <sz val="12"/>
        <color indexed="8"/>
        <rFont val="Arial"/>
        <family val="2"/>
      </rPr>
      <t xml:space="preserve"> aus Kalkdüngung</t>
    </r>
  </si>
  <si>
    <r>
      <t>• NH</t>
    </r>
    <r>
      <rPr>
        <vertAlign val="subscript"/>
        <sz val="12"/>
        <color indexed="8"/>
        <rFont val="Arial"/>
        <family val="2"/>
      </rPr>
      <t>3</t>
    </r>
    <r>
      <rPr>
        <sz val="12"/>
        <color indexed="8"/>
        <rFont val="Arial"/>
        <family val="2"/>
      </rPr>
      <t>-N-</t>
    </r>
    <r>
      <rPr>
        <sz val="12"/>
        <color indexed="8"/>
        <rFont val="Arial"/>
        <family val="2"/>
      </rPr>
      <t xml:space="preserve">EF bei Einarbeitung </t>
    </r>
  </si>
  <si>
    <t>• ausgebrachte WD-Menge</t>
  </si>
  <si>
    <r>
      <rPr>
        <sz val="12"/>
        <color indexed="8"/>
        <rFont val="Calibri"/>
        <family val="2"/>
      </rPr>
      <t xml:space="preserve">• </t>
    </r>
    <r>
      <rPr>
        <sz val="12"/>
        <color indexed="8"/>
        <rFont val="Arial"/>
        <family val="2"/>
      </rPr>
      <t>T</t>
    </r>
    <r>
      <rPr>
        <sz val="12"/>
        <color indexed="8"/>
        <rFont val="Arial"/>
        <family val="2"/>
      </rPr>
      <t>AN-Anteil</t>
    </r>
  </si>
  <si>
    <t>• Emissionsfaktor</t>
  </si>
  <si>
    <t>• Umrechnungsfaktor</t>
  </si>
  <si>
    <r>
      <t>• GWP</t>
    </r>
    <r>
      <rPr>
        <vertAlign val="subscript"/>
        <sz val="12"/>
        <color indexed="8"/>
        <rFont val="Arial"/>
        <family val="2"/>
      </rPr>
      <t>100</t>
    </r>
  </si>
  <si>
    <r>
      <t>• NH</t>
    </r>
    <r>
      <rPr>
        <vertAlign val="subscript"/>
        <sz val="12"/>
        <color indexed="8"/>
        <rFont val="Arial"/>
        <family val="2"/>
      </rPr>
      <t>3</t>
    </r>
    <r>
      <rPr>
        <sz val="12"/>
        <color indexed="8"/>
        <rFont val="Arial"/>
        <family val="2"/>
      </rPr>
      <t>-N-</t>
    </r>
    <r>
      <rPr>
        <sz val="12"/>
        <color indexed="8"/>
        <rFont val="Arial"/>
        <family val="2"/>
      </rPr>
      <t>EF für ausgebrachten N</t>
    </r>
  </si>
  <si>
    <r>
      <t>• N</t>
    </r>
    <r>
      <rPr>
        <vertAlign val="subscript"/>
        <sz val="12"/>
        <color indexed="8"/>
        <rFont val="Arial"/>
        <family val="2"/>
      </rPr>
      <t>2</t>
    </r>
    <r>
      <rPr>
        <sz val="12"/>
        <color indexed="8"/>
        <rFont val="Arial"/>
        <family val="2"/>
      </rPr>
      <t>O-N-EF für Ammoniakdeposition</t>
    </r>
  </si>
  <si>
    <r>
      <t>• CO</t>
    </r>
    <r>
      <rPr>
        <vertAlign val="subscript"/>
        <sz val="12"/>
        <color indexed="8"/>
        <rFont val="Arial"/>
        <family val="2"/>
      </rPr>
      <t>2</t>
    </r>
    <r>
      <rPr>
        <sz val="12"/>
        <color indexed="8"/>
        <rFont val="Arial"/>
        <family val="2"/>
      </rPr>
      <t>e-</t>
    </r>
    <r>
      <rPr>
        <sz val="12"/>
        <color indexed="8"/>
        <rFont val="Arial"/>
        <family val="2"/>
      </rPr>
      <t>EF K</t>
    </r>
    <r>
      <rPr>
        <vertAlign val="subscript"/>
        <sz val="12"/>
        <color indexed="8"/>
        <rFont val="Arial"/>
        <family val="2"/>
      </rPr>
      <t>2</t>
    </r>
    <r>
      <rPr>
        <sz val="12"/>
        <color indexed="8"/>
        <rFont val="Arial"/>
        <family val="2"/>
      </rPr>
      <t>O</t>
    </r>
  </si>
  <si>
    <r>
      <t>• CO</t>
    </r>
    <r>
      <rPr>
        <vertAlign val="subscript"/>
        <sz val="12"/>
        <color indexed="8"/>
        <rFont val="Arial"/>
        <family val="2"/>
      </rPr>
      <t>2</t>
    </r>
    <r>
      <rPr>
        <sz val="12"/>
        <color indexed="8"/>
        <rFont val="Arial"/>
        <family val="2"/>
      </rPr>
      <t>e-</t>
    </r>
    <r>
      <rPr>
        <sz val="12"/>
        <color indexed="8"/>
        <rFont val="Arial"/>
        <family val="2"/>
      </rPr>
      <t>EF P</t>
    </r>
    <r>
      <rPr>
        <vertAlign val="subscript"/>
        <sz val="12"/>
        <color indexed="8"/>
        <rFont val="Arial"/>
        <family val="2"/>
      </rPr>
      <t>2</t>
    </r>
    <r>
      <rPr>
        <sz val="12"/>
        <color indexed="8"/>
        <rFont val="Arial"/>
        <family val="2"/>
      </rPr>
      <t>O</t>
    </r>
    <r>
      <rPr>
        <vertAlign val="subscript"/>
        <sz val="12"/>
        <color indexed="8"/>
        <rFont val="Arial"/>
        <family val="2"/>
      </rPr>
      <t>5</t>
    </r>
  </si>
  <si>
    <r>
      <t>• CO</t>
    </r>
    <r>
      <rPr>
        <vertAlign val="subscript"/>
        <sz val="12"/>
        <color indexed="8"/>
        <rFont val="Arial"/>
        <family val="2"/>
      </rPr>
      <t>2</t>
    </r>
    <r>
      <rPr>
        <sz val="12"/>
        <color indexed="8"/>
        <rFont val="Arial"/>
        <family val="2"/>
      </rPr>
      <t>e-</t>
    </r>
    <r>
      <rPr>
        <sz val="12"/>
        <color indexed="8"/>
        <rFont val="Arial"/>
        <family val="2"/>
      </rPr>
      <t>EF N</t>
    </r>
  </si>
  <si>
    <r>
      <t>• CO</t>
    </r>
    <r>
      <rPr>
        <vertAlign val="subscript"/>
        <sz val="12"/>
        <color indexed="8"/>
        <rFont val="Arial"/>
        <family val="2"/>
      </rPr>
      <t>2</t>
    </r>
    <r>
      <rPr>
        <sz val="12"/>
        <color indexed="8"/>
        <rFont val="Arial"/>
        <family val="2"/>
      </rPr>
      <t>e-</t>
    </r>
    <r>
      <rPr>
        <sz val="12"/>
        <color indexed="8"/>
        <rFont val="Arial"/>
        <family val="2"/>
      </rPr>
      <t>Humus-C</t>
    </r>
  </si>
  <si>
    <t>• Humusaufbaupotenzial</t>
  </si>
  <si>
    <r>
      <t xml:space="preserve"> • CO</t>
    </r>
    <r>
      <rPr>
        <vertAlign val="subscript"/>
        <sz val="12"/>
        <color indexed="8"/>
        <rFont val="Arial"/>
        <family val="2"/>
      </rPr>
      <t>2</t>
    </r>
    <r>
      <rPr>
        <sz val="12"/>
        <color indexed="8"/>
        <rFont val="Arial"/>
        <family val="2"/>
      </rPr>
      <t>e-</t>
    </r>
    <r>
      <rPr>
        <sz val="12"/>
        <color indexed="8"/>
        <rFont val="Arial"/>
        <family val="2"/>
      </rPr>
      <t>Humus-C</t>
    </r>
  </si>
  <si>
    <r>
      <t>• CO</t>
    </r>
    <r>
      <rPr>
        <vertAlign val="subscript"/>
        <sz val="12"/>
        <color indexed="8"/>
        <rFont val="Arial"/>
        <family val="2"/>
      </rPr>
      <t>2</t>
    </r>
    <r>
      <rPr>
        <sz val="12"/>
        <color indexed="8"/>
        <rFont val="Arial"/>
        <family val="2"/>
      </rPr>
      <t>e-</t>
    </r>
    <r>
      <rPr>
        <sz val="12"/>
        <color indexed="8"/>
        <rFont val="Arial"/>
        <family val="2"/>
      </rPr>
      <t>EF Biodiesel</t>
    </r>
  </si>
  <si>
    <r>
      <t>• CO</t>
    </r>
    <r>
      <rPr>
        <vertAlign val="subscript"/>
        <sz val="12"/>
        <color indexed="8"/>
        <rFont val="Arial"/>
        <family val="2"/>
      </rPr>
      <t>2</t>
    </r>
    <r>
      <rPr>
        <sz val="12"/>
        <color indexed="8"/>
        <rFont val="Arial"/>
        <family val="2"/>
      </rPr>
      <t>e-</t>
    </r>
    <r>
      <rPr>
        <sz val="12"/>
        <color indexed="8"/>
        <rFont val="Arial"/>
        <family val="2"/>
      </rPr>
      <t>EF Maschinen</t>
    </r>
  </si>
  <si>
    <r>
      <t>• CO</t>
    </r>
    <r>
      <rPr>
        <vertAlign val="subscript"/>
        <sz val="12"/>
        <color indexed="8"/>
        <rFont val="Arial"/>
        <family val="2"/>
      </rPr>
      <t>2</t>
    </r>
    <r>
      <rPr>
        <sz val="12"/>
        <color indexed="8"/>
        <rFont val="Arial"/>
        <family val="2"/>
      </rPr>
      <t>e-</t>
    </r>
    <r>
      <rPr>
        <sz val="12"/>
        <color indexed="8"/>
        <rFont val="Arial"/>
        <family val="2"/>
      </rPr>
      <t>EF Diesel</t>
    </r>
  </si>
  <si>
    <r>
      <t>• CO</t>
    </r>
    <r>
      <rPr>
        <vertAlign val="subscript"/>
        <sz val="12"/>
        <color indexed="8"/>
        <rFont val="Arial"/>
        <family val="2"/>
      </rPr>
      <t>2</t>
    </r>
    <r>
      <rPr>
        <sz val="12"/>
        <color indexed="8"/>
        <rFont val="Arial"/>
        <family val="2"/>
      </rPr>
      <t>e-</t>
    </r>
    <r>
      <rPr>
        <sz val="12"/>
        <color indexed="8"/>
        <rFont val="Arial"/>
        <family val="2"/>
      </rPr>
      <t>EF Pflanzenschutzmittelwirkstoff</t>
    </r>
  </si>
  <si>
    <r>
      <t>• CO</t>
    </r>
    <r>
      <rPr>
        <vertAlign val="subscript"/>
        <sz val="12"/>
        <color indexed="8"/>
        <rFont val="Arial"/>
        <family val="2"/>
      </rPr>
      <t>2</t>
    </r>
    <r>
      <rPr>
        <sz val="12"/>
        <color indexed="8"/>
        <rFont val="Arial"/>
        <family val="2"/>
      </rPr>
      <t>e-</t>
    </r>
    <r>
      <rPr>
        <sz val="12"/>
        <color indexed="8"/>
        <rFont val="Arial"/>
        <family val="2"/>
      </rPr>
      <t>EF Beweidung-K</t>
    </r>
    <r>
      <rPr>
        <vertAlign val="subscript"/>
        <sz val="12"/>
        <color indexed="8"/>
        <rFont val="Arial"/>
        <family val="2"/>
      </rPr>
      <t>2</t>
    </r>
    <r>
      <rPr>
        <sz val="12"/>
        <color indexed="8"/>
        <rFont val="Arial"/>
        <family val="2"/>
      </rPr>
      <t>O</t>
    </r>
  </si>
  <si>
    <r>
      <t>• CO</t>
    </r>
    <r>
      <rPr>
        <vertAlign val="subscript"/>
        <sz val="12"/>
        <color indexed="8"/>
        <rFont val="Arial"/>
        <family val="2"/>
      </rPr>
      <t>2</t>
    </r>
    <r>
      <rPr>
        <sz val="12"/>
        <color indexed="8"/>
        <rFont val="Arial"/>
        <family val="2"/>
      </rPr>
      <t>e-</t>
    </r>
    <r>
      <rPr>
        <sz val="12"/>
        <color indexed="8"/>
        <rFont val="Arial"/>
        <family val="2"/>
      </rPr>
      <t>EF Saatgut</t>
    </r>
  </si>
  <si>
    <r>
      <t>• CO</t>
    </r>
    <r>
      <rPr>
        <vertAlign val="subscript"/>
        <sz val="12"/>
        <color indexed="8"/>
        <rFont val="Arial"/>
        <family val="2"/>
      </rPr>
      <t>2</t>
    </r>
    <r>
      <rPr>
        <sz val="12"/>
        <color indexed="8"/>
        <rFont val="Arial"/>
        <family val="2"/>
      </rPr>
      <t>e-</t>
    </r>
    <r>
      <rPr>
        <sz val="12"/>
        <color indexed="8"/>
        <rFont val="Arial"/>
        <family val="2"/>
      </rPr>
      <t>EF Beweidung-P</t>
    </r>
    <r>
      <rPr>
        <vertAlign val="subscript"/>
        <sz val="12"/>
        <color indexed="8"/>
        <rFont val="Arial"/>
        <family val="2"/>
      </rPr>
      <t>2</t>
    </r>
    <r>
      <rPr>
        <sz val="12"/>
        <color indexed="8"/>
        <rFont val="Arial"/>
        <family val="2"/>
      </rPr>
      <t>O</t>
    </r>
    <r>
      <rPr>
        <vertAlign val="subscript"/>
        <sz val="12"/>
        <color indexed="8"/>
        <rFont val="Arial"/>
        <family val="2"/>
      </rPr>
      <t>5</t>
    </r>
  </si>
  <si>
    <r>
      <t>• CO</t>
    </r>
    <r>
      <rPr>
        <vertAlign val="subscript"/>
        <sz val="12"/>
        <color indexed="8"/>
        <rFont val="Arial"/>
        <family val="2"/>
      </rPr>
      <t>2</t>
    </r>
    <r>
      <rPr>
        <sz val="12"/>
        <color indexed="8"/>
        <rFont val="Arial"/>
        <family val="2"/>
      </rPr>
      <t>e-</t>
    </r>
    <r>
      <rPr>
        <sz val="12"/>
        <color indexed="8"/>
        <rFont val="Arial"/>
        <family val="2"/>
      </rPr>
      <t>EF Beweidung-N</t>
    </r>
  </si>
  <si>
    <r>
      <t>• CO</t>
    </r>
    <r>
      <rPr>
        <vertAlign val="subscript"/>
        <sz val="12"/>
        <color indexed="8"/>
        <rFont val="Arial"/>
        <family val="2"/>
      </rPr>
      <t>2</t>
    </r>
    <r>
      <rPr>
        <sz val="12"/>
        <color indexed="8"/>
        <rFont val="Arial"/>
        <family val="2"/>
      </rPr>
      <t>e-</t>
    </r>
    <r>
      <rPr>
        <sz val="12"/>
        <color indexed="8"/>
        <rFont val="Arial"/>
        <family val="2"/>
      </rPr>
      <t>EF Vorfrucht-K</t>
    </r>
    <r>
      <rPr>
        <vertAlign val="subscript"/>
        <sz val="12"/>
        <color indexed="8"/>
        <rFont val="Arial"/>
        <family val="2"/>
      </rPr>
      <t>2</t>
    </r>
    <r>
      <rPr>
        <sz val="12"/>
        <color indexed="8"/>
        <rFont val="Arial"/>
        <family val="2"/>
      </rPr>
      <t>O</t>
    </r>
  </si>
  <si>
    <r>
      <t>• CO</t>
    </r>
    <r>
      <rPr>
        <vertAlign val="subscript"/>
        <sz val="12"/>
        <color indexed="8"/>
        <rFont val="Arial"/>
        <family val="2"/>
      </rPr>
      <t>2</t>
    </r>
    <r>
      <rPr>
        <sz val="12"/>
        <color indexed="8"/>
        <rFont val="Arial"/>
        <family val="2"/>
      </rPr>
      <t>e-</t>
    </r>
    <r>
      <rPr>
        <sz val="12"/>
        <color indexed="8"/>
        <rFont val="Arial"/>
        <family val="2"/>
      </rPr>
      <t>EF Vorfrucht-P</t>
    </r>
    <r>
      <rPr>
        <vertAlign val="subscript"/>
        <sz val="12"/>
        <color indexed="8"/>
        <rFont val="Arial"/>
        <family val="2"/>
      </rPr>
      <t>2</t>
    </r>
    <r>
      <rPr>
        <sz val="12"/>
        <color indexed="8"/>
        <rFont val="Arial"/>
        <family val="2"/>
      </rPr>
      <t>O</t>
    </r>
    <r>
      <rPr>
        <vertAlign val="subscript"/>
        <sz val="12"/>
        <color indexed="8"/>
        <rFont val="Arial"/>
        <family val="2"/>
      </rPr>
      <t>5</t>
    </r>
  </si>
  <si>
    <r>
      <t>• CO</t>
    </r>
    <r>
      <rPr>
        <vertAlign val="subscript"/>
        <sz val="12"/>
        <color indexed="8"/>
        <rFont val="Arial"/>
        <family val="2"/>
      </rPr>
      <t>2</t>
    </r>
    <r>
      <rPr>
        <sz val="12"/>
        <color indexed="8"/>
        <rFont val="Arial"/>
        <family val="2"/>
      </rPr>
      <t>e-</t>
    </r>
    <r>
      <rPr>
        <sz val="12"/>
        <color indexed="8"/>
        <rFont val="Arial"/>
        <family val="2"/>
      </rPr>
      <t>EF WD-K</t>
    </r>
    <r>
      <rPr>
        <vertAlign val="subscript"/>
        <sz val="12"/>
        <color indexed="8"/>
        <rFont val="Arial"/>
        <family val="2"/>
      </rPr>
      <t>2</t>
    </r>
    <r>
      <rPr>
        <sz val="12"/>
        <color indexed="8"/>
        <rFont val="Arial"/>
        <family val="2"/>
      </rPr>
      <t>O</t>
    </r>
  </si>
  <si>
    <r>
      <t>• CO</t>
    </r>
    <r>
      <rPr>
        <vertAlign val="subscript"/>
        <sz val="12"/>
        <color indexed="8"/>
        <rFont val="Arial"/>
        <family val="2"/>
      </rPr>
      <t>2</t>
    </r>
    <r>
      <rPr>
        <sz val="12"/>
        <color indexed="8"/>
        <rFont val="Arial"/>
        <family val="2"/>
      </rPr>
      <t>e-</t>
    </r>
    <r>
      <rPr>
        <sz val="12"/>
        <color indexed="8"/>
        <rFont val="Arial"/>
        <family val="2"/>
      </rPr>
      <t>EF Vorfrucht-N</t>
    </r>
  </si>
  <si>
    <r>
      <t>• CO</t>
    </r>
    <r>
      <rPr>
        <vertAlign val="subscript"/>
        <sz val="12"/>
        <color indexed="8"/>
        <rFont val="Arial"/>
        <family val="2"/>
      </rPr>
      <t>2</t>
    </r>
    <r>
      <rPr>
        <sz val="12"/>
        <color indexed="8"/>
        <rFont val="Arial"/>
        <family val="2"/>
      </rPr>
      <t>e-</t>
    </r>
    <r>
      <rPr>
        <sz val="12"/>
        <color indexed="8"/>
        <rFont val="Arial"/>
        <family val="2"/>
      </rPr>
      <t>EF WD-P</t>
    </r>
    <r>
      <rPr>
        <vertAlign val="subscript"/>
        <sz val="12"/>
        <color indexed="8"/>
        <rFont val="Arial"/>
        <family val="2"/>
      </rPr>
      <t>2</t>
    </r>
    <r>
      <rPr>
        <sz val="12"/>
        <color indexed="8"/>
        <rFont val="Arial"/>
        <family val="2"/>
      </rPr>
      <t>O</t>
    </r>
    <r>
      <rPr>
        <vertAlign val="subscript"/>
        <sz val="12"/>
        <color indexed="8"/>
        <rFont val="Arial"/>
        <family val="2"/>
      </rPr>
      <t>5</t>
    </r>
  </si>
  <si>
    <r>
      <t>• CO</t>
    </r>
    <r>
      <rPr>
        <vertAlign val="subscript"/>
        <sz val="12"/>
        <color indexed="8"/>
        <rFont val="Arial"/>
        <family val="2"/>
      </rPr>
      <t>2</t>
    </r>
    <r>
      <rPr>
        <sz val="12"/>
        <color indexed="8"/>
        <rFont val="Arial"/>
        <family val="2"/>
      </rPr>
      <t>e-</t>
    </r>
    <r>
      <rPr>
        <sz val="12"/>
        <color indexed="8"/>
        <rFont val="Arial"/>
        <family val="2"/>
      </rPr>
      <t>EF WD-N</t>
    </r>
  </si>
  <si>
    <r>
      <t>• CO</t>
    </r>
    <r>
      <rPr>
        <vertAlign val="subscript"/>
        <sz val="12"/>
        <color indexed="8"/>
        <rFont val="Arial"/>
        <family val="2"/>
      </rPr>
      <t>2</t>
    </r>
    <r>
      <rPr>
        <sz val="12"/>
        <color indexed="8"/>
        <rFont val="Arial"/>
        <family val="2"/>
      </rPr>
      <t>e-EF M</t>
    </r>
    <r>
      <rPr>
        <sz val="12"/>
        <color indexed="8"/>
        <rFont val="Arial"/>
        <family val="2"/>
      </rPr>
      <t>ineraldünger-K</t>
    </r>
    <r>
      <rPr>
        <vertAlign val="subscript"/>
        <sz val="12"/>
        <color indexed="8"/>
        <rFont val="Arial"/>
        <family val="2"/>
      </rPr>
      <t>2</t>
    </r>
    <r>
      <rPr>
        <sz val="12"/>
        <color indexed="8"/>
        <rFont val="Arial"/>
        <family val="2"/>
      </rPr>
      <t>O</t>
    </r>
  </si>
  <si>
    <r>
      <t>• CO</t>
    </r>
    <r>
      <rPr>
        <vertAlign val="subscript"/>
        <sz val="12"/>
        <color indexed="8"/>
        <rFont val="Arial"/>
        <family val="2"/>
      </rPr>
      <t>2</t>
    </r>
    <r>
      <rPr>
        <sz val="12"/>
        <color indexed="8"/>
        <rFont val="Arial"/>
        <family val="2"/>
      </rPr>
      <t>e-</t>
    </r>
    <r>
      <rPr>
        <sz val="12"/>
        <color indexed="8"/>
        <rFont val="Arial"/>
        <family val="2"/>
      </rPr>
      <t>EF Mineraldünger-CaO</t>
    </r>
  </si>
  <si>
    <r>
      <t>• CO</t>
    </r>
    <r>
      <rPr>
        <vertAlign val="subscript"/>
        <sz val="12"/>
        <color indexed="8"/>
        <rFont val="Arial"/>
        <family val="2"/>
      </rPr>
      <t>2</t>
    </r>
    <r>
      <rPr>
        <sz val="12"/>
        <color indexed="8"/>
        <rFont val="Arial"/>
        <family val="2"/>
      </rPr>
      <t xml:space="preserve">e-EF </t>
    </r>
    <r>
      <rPr>
        <sz val="12"/>
        <color indexed="8"/>
        <rFont val="Arial"/>
        <family val="2"/>
      </rPr>
      <t>Mineraldünger-N</t>
    </r>
  </si>
  <si>
    <r>
      <t>• CO</t>
    </r>
    <r>
      <rPr>
        <vertAlign val="subscript"/>
        <sz val="12"/>
        <color indexed="8"/>
        <rFont val="Arial"/>
        <family val="2"/>
      </rPr>
      <t>2</t>
    </r>
    <r>
      <rPr>
        <sz val="12"/>
        <color indexed="8"/>
        <rFont val="Arial"/>
        <family val="2"/>
      </rPr>
      <t>e-</t>
    </r>
    <r>
      <rPr>
        <sz val="12"/>
        <color indexed="8"/>
        <rFont val="Arial"/>
        <family val="2"/>
      </rPr>
      <t>EF Mineraldünger-P</t>
    </r>
    <r>
      <rPr>
        <vertAlign val="subscript"/>
        <sz val="12"/>
        <color indexed="8"/>
        <rFont val="Arial"/>
        <family val="2"/>
      </rPr>
      <t>2</t>
    </r>
    <r>
      <rPr>
        <sz val="12"/>
        <color indexed="8"/>
        <rFont val="Arial"/>
        <family val="2"/>
      </rPr>
      <t>O</t>
    </r>
    <r>
      <rPr>
        <vertAlign val="subscript"/>
        <sz val="12"/>
        <color indexed="8"/>
        <rFont val="Arial"/>
        <family val="2"/>
      </rPr>
      <t>5</t>
    </r>
  </si>
  <si>
    <t>• Anteil Moor an Anbaufläche</t>
  </si>
  <si>
    <r>
      <t>CO</t>
    </r>
    <r>
      <rPr>
        <vertAlign val="subscript"/>
        <sz val="12"/>
        <color indexed="8"/>
        <rFont val="Arial"/>
        <family val="2"/>
      </rPr>
      <t>2</t>
    </r>
    <r>
      <rPr>
        <sz val="12"/>
        <color indexed="8"/>
        <rFont val="Arial"/>
        <family val="2"/>
      </rPr>
      <t>e-</t>
    </r>
    <r>
      <rPr>
        <sz val="12"/>
        <color indexed="8"/>
        <rFont val="Arial"/>
        <family val="2"/>
      </rPr>
      <t>EF aus Moornutzung</t>
    </r>
  </si>
  <si>
    <r>
      <t>• N</t>
    </r>
    <r>
      <rPr>
        <vertAlign val="subscript"/>
        <sz val="12"/>
        <color indexed="8"/>
        <rFont val="Arial"/>
        <family val="2"/>
      </rPr>
      <t>2</t>
    </r>
    <r>
      <rPr>
        <sz val="12"/>
        <color indexed="8"/>
        <rFont val="Arial"/>
        <family val="2"/>
      </rPr>
      <t>O-N-EF für mineraldüngerwirksamen Wirtschaftsdünger-N</t>
    </r>
  </si>
  <si>
    <t>• Stickstoffgehalt des Wirtschaftsdüngers</t>
  </si>
  <si>
    <t>• MDW des ausgebrachten Wirtschaftsdünger-N</t>
  </si>
  <si>
    <t>• N-Gehalt in WR</t>
  </si>
  <si>
    <r>
      <t>• N</t>
    </r>
    <r>
      <rPr>
        <vertAlign val="subscript"/>
        <sz val="12"/>
        <color indexed="8"/>
        <rFont val="Arial"/>
        <family val="2"/>
      </rPr>
      <t>2</t>
    </r>
    <r>
      <rPr>
        <sz val="12"/>
        <color indexed="8"/>
        <rFont val="Arial"/>
        <family val="2"/>
      </rPr>
      <t>O-N-EF für WR-N</t>
    </r>
  </si>
  <si>
    <t>• N-Gehalt im NP</t>
  </si>
  <si>
    <r>
      <t>• N</t>
    </r>
    <r>
      <rPr>
        <vertAlign val="subscript"/>
        <sz val="12"/>
        <color indexed="8"/>
        <rFont val="Arial"/>
        <family val="2"/>
      </rPr>
      <t>2</t>
    </r>
    <r>
      <rPr>
        <sz val="12"/>
        <color indexed="8"/>
        <rFont val="Arial"/>
        <family val="2"/>
      </rPr>
      <t xml:space="preserve">O-N-EF für anzurechnenden N </t>
    </r>
  </si>
  <si>
    <r>
      <t>• N</t>
    </r>
    <r>
      <rPr>
        <vertAlign val="subscript"/>
        <sz val="12"/>
        <color indexed="8"/>
        <rFont val="Arial"/>
        <family val="2"/>
      </rPr>
      <t>2</t>
    </r>
    <r>
      <rPr>
        <sz val="12"/>
        <color indexed="8"/>
        <rFont val="Arial"/>
        <family val="2"/>
      </rPr>
      <t>O-N-EF für NP-N</t>
    </r>
  </si>
  <si>
    <r>
      <t>• CO</t>
    </r>
    <r>
      <rPr>
        <vertAlign val="subscript"/>
        <sz val="12"/>
        <color indexed="8"/>
        <rFont val="Arial"/>
        <family val="2"/>
      </rPr>
      <t>2-</t>
    </r>
    <r>
      <rPr>
        <sz val="12"/>
        <color indexed="8"/>
        <rFont val="Arial"/>
        <family val="2"/>
      </rPr>
      <t>EF für CaO</t>
    </r>
  </si>
  <si>
    <r>
      <t>• CO</t>
    </r>
    <r>
      <rPr>
        <vertAlign val="subscript"/>
        <sz val="12"/>
        <color indexed="8"/>
        <rFont val="Arial"/>
        <family val="2"/>
      </rPr>
      <t>2</t>
    </r>
    <r>
      <rPr>
        <sz val="12"/>
        <color indexed="8"/>
        <rFont val="Arial"/>
        <family val="2"/>
      </rPr>
      <t>-</t>
    </r>
    <r>
      <rPr>
        <sz val="12"/>
        <color indexed="8"/>
        <rFont val="Arial"/>
        <family val="2"/>
      </rPr>
      <t>EF für CaO</t>
    </r>
  </si>
  <si>
    <r>
      <t>• CO</t>
    </r>
    <r>
      <rPr>
        <vertAlign val="subscript"/>
        <sz val="12"/>
        <color indexed="8"/>
        <rFont val="Arial"/>
        <family val="2"/>
      </rPr>
      <t>2</t>
    </r>
    <r>
      <rPr>
        <sz val="12"/>
        <color indexed="8"/>
        <rFont val="Arial"/>
        <family val="2"/>
      </rPr>
      <t>-EF für Humusabbau</t>
    </r>
  </si>
  <si>
    <t>• Verhältnis N zu C</t>
  </si>
  <si>
    <r>
      <t>• N</t>
    </r>
    <r>
      <rPr>
        <vertAlign val="subscript"/>
        <sz val="12"/>
        <color indexed="8"/>
        <rFont val="Arial"/>
        <family val="2"/>
      </rPr>
      <t>2</t>
    </r>
    <r>
      <rPr>
        <sz val="12"/>
        <color indexed="8"/>
        <rFont val="Arial"/>
        <family val="2"/>
      </rPr>
      <t xml:space="preserve">O-N-EF für freigesetzten N </t>
    </r>
  </si>
  <si>
    <r>
      <t>• CO</t>
    </r>
    <r>
      <rPr>
        <vertAlign val="subscript"/>
        <sz val="12"/>
        <color indexed="8"/>
        <rFont val="Arial"/>
        <family val="2"/>
      </rPr>
      <t>2</t>
    </r>
    <r>
      <rPr>
        <sz val="12"/>
        <color indexed="8"/>
        <rFont val="Arial"/>
        <family val="2"/>
      </rPr>
      <t>-</t>
    </r>
    <r>
      <rPr>
        <sz val="12"/>
        <color indexed="8"/>
        <rFont val="Arial"/>
        <family val="2"/>
      </rPr>
      <t>EF für Humusabbau</t>
    </r>
  </si>
  <si>
    <r>
      <t>kg CO</t>
    </r>
    <r>
      <rPr>
        <vertAlign val="subscript"/>
        <sz val="12"/>
        <color indexed="8"/>
        <rFont val="Arial"/>
        <family val="2"/>
      </rPr>
      <t>2</t>
    </r>
    <r>
      <rPr>
        <sz val="12"/>
        <color indexed="8"/>
        <rFont val="Arial"/>
        <family val="2"/>
      </rPr>
      <t>/kg C</t>
    </r>
  </si>
  <si>
    <t>• Anteil Grünlandumwandlung an Anbaufläche</t>
  </si>
  <si>
    <r>
      <t>• CO</t>
    </r>
    <r>
      <rPr>
        <vertAlign val="subscript"/>
        <sz val="12"/>
        <color indexed="8"/>
        <rFont val="Arial"/>
        <family val="2"/>
      </rPr>
      <t>2</t>
    </r>
    <r>
      <rPr>
        <sz val="12"/>
        <color indexed="8"/>
        <rFont val="Arial"/>
        <family val="2"/>
      </rPr>
      <t>-</t>
    </r>
    <r>
      <rPr>
        <sz val="12"/>
        <color indexed="8"/>
        <rFont val="Arial"/>
        <family val="2"/>
      </rPr>
      <t>EF für Humusbindung</t>
    </r>
  </si>
  <si>
    <t>• Anteil Ackerumwandlung an Anbaufläche</t>
  </si>
  <si>
    <r>
      <t>• N</t>
    </r>
    <r>
      <rPr>
        <vertAlign val="subscript"/>
        <sz val="12"/>
        <color indexed="8"/>
        <rFont val="Arial"/>
        <family val="2"/>
      </rPr>
      <t>2</t>
    </r>
    <r>
      <rPr>
        <sz val="12"/>
        <color indexed="8"/>
        <rFont val="Arial"/>
        <family val="2"/>
      </rPr>
      <t>O-N-EF für Mineraldünger-N</t>
    </r>
  </si>
  <si>
    <t>• Humusaufbaupozential</t>
  </si>
  <si>
    <t>• Verhältnis Wurzelrückstände (WR) zum Trockenmassertrag</t>
  </si>
  <si>
    <t>4.1 Direkte und indirekte Treibhausgasemissionen aus dem Feld</t>
  </si>
  <si>
    <t>4.2 Vorgelagerte Treibhausgasemissionen aus dem Betriebsmitteleinsatz</t>
  </si>
  <si>
    <t>4.3 Treibhausgasgutschriften für Nebenernteprodukte</t>
  </si>
  <si>
    <t>5.1 Direkte und indirekte Treibhausgasemissionen aus dem Feld</t>
  </si>
  <si>
    <t>5.2 Vorgelagerte Treibhausgasemissionen aus dem Betriebsmitteleinsatz</t>
  </si>
  <si>
    <t>5.3 Treibhausgasgutschriften für Nebenernteprodukte</t>
  </si>
  <si>
    <t>5.4 Treibhausgasemissionen für das Hauptprodukt</t>
  </si>
  <si>
    <r>
      <t>CO</t>
    </r>
    <r>
      <rPr>
        <vertAlign val="subscript"/>
        <sz val="12"/>
        <color indexed="8"/>
        <rFont val="Arial"/>
        <family val="2"/>
      </rPr>
      <t>2</t>
    </r>
    <r>
      <rPr>
        <sz val="12"/>
        <color indexed="8"/>
        <rFont val="Arial"/>
        <family val="2"/>
      </rPr>
      <t>e</t>
    </r>
    <r>
      <rPr>
        <sz val="12"/>
        <color indexed="8"/>
        <rFont val="Arial"/>
        <family val="2"/>
      </rPr>
      <t>-Emissionsfaktor für die Bereitstellung von Harnstoff-N aus Europa</t>
    </r>
  </si>
  <si>
    <r>
      <t>CO</t>
    </r>
    <r>
      <rPr>
        <vertAlign val="subscript"/>
        <sz val="12"/>
        <color indexed="8"/>
        <rFont val="Arial"/>
        <family val="2"/>
      </rPr>
      <t>2</t>
    </r>
    <r>
      <rPr>
        <sz val="12"/>
        <color indexed="8"/>
        <rFont val="Arial"/>
        <family val="2"/>
      </rPr>
      <t>e</t>
    </r>
    <r>
      <rPr>
        <sz val="12"/>
        <color indexed="8"/>
        <rFont val="Arial"/>
        <family val="2"/>
      </rPr>
      <t>-Emissionsfaktor für die Bereitstellung von AHL-N aus Europa</t>
    </r>
  </si>
  <si>
    <r>
      <t>CO</t>
    </r>
    <r>
      <rPr>
        <vertAlign val="subscript"/>
        <sz val="12"/>
        <color indexed="8"/>
        <rFont val="Arial"/>
        <family val="2"/>
      </rPr>
      <t>2</t>
    </r>
    <r>
      <rPr>
        <sz val="12"/>
        <color indexed="8"/>
        <rFont val="Arial"/>
        <family val="2"/>
      </rPr>
      <t>e</t>
    </r>
    <r>
      <rPr>
        <sz val="12"/>
        <color indexed="8"/>
        <rFont val="Arial"/>
        <family val="2"/>
      </rPr>
      <t>-Emissionsfaktor für die Bereitstellung von anderem Mineraldünger-N aus Europa</t>
    </r>
  </si>
  <si>
    <t>Berechnungsbeispiel zum Berechnungsstandard für einzelbetriebliche Klimabilanzen</t>
  </si>
  <si>
    <t xml:space="preserve">Abkürzungen und Literaturverweise sind im Handbuch ausgeführt: </t>
  </si>
  <si>
    <t xml:space="preserve">Arbeitsgruppe BEK (2021): Berechnungsstandard für einzelbetriebliche Klimabilanzen (BEK) in der Landwirtschaft. </t>
  </si>
  <si>
    <t>Handbuch, Darmstadt, Kuratorium für Technik und Bauwesen in der Landwirtschaft e. V., 2. Auflage. In: www.ktbl.de.</t>
  </si>
  <si>
    <t>Kuratorium für Technik und Bauwesen</t>
  </si>
  <si>
    <t>Eingetragen im Vereinsregister beim Amtsgericht Darmstadt,</t>
  </si>
  <si>
    <t>in der Landwirtschaft e.V. (KTBL)</t>
  </si>
  <si>
    <t>Aktenzeichen 8 VR 1351</t>
  </si>
  <si>
    <t>Bartningstraße 49</t>
  </si>
  <si>
    <t>Vereinspräsident: Prof. Dr. Eberhard Hartung</t>
  </si>
  <si>
    <t>64289 Darmstadt</t>
  </si>
  <si>
    <t>Geschäftsführer: Dr. Martin Kunisch</t>
  </si>
  <si>
    <t>Telefon: +49 6151 7001-0</t>
  </si>
  <si>
    <t>Verantwortlich im Sinne des Presserechts:</t>
  </si>
  <si>
    <t>E-Mail: ktbl@ktbl.de</t>
  </si>
  <si>
    <t>Dr. Martin Kunisch</t>
  </si>
  <si>
    <t>www.ktbl.de</t>
  </si>
  <si>
    <t>© KTBL 2021</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</si>
</sst>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0"/>
    <numFmt numFmtId="165" formatCode="#,##0.000"/>
    <numFmt numFmtId="166" formatCode="0.00000"/>
    <numFmt numFmtId="167" formatCode="#,##0.00000"/>
  </numFmts>
  <fonts count="61">
    <font>
      <sz val="10"/>
      <name val="Arial"/>
      <family val="0"/>
    </font>
    <font>
      <sz val="11"/>
      <color indexed="8"/>
      <name val="Calibri"/>
      <family val="2"/>
    </font>
    <font>
      <sz val="12"/>
      <color indexed="8"/>
      <name val="Arial"/>
      <family val="2"/>
    </font>
    <font>
      <b/>
      <sz val="12"/>
      <color indexed="8"/>
      <name val="Arial"/>
      <family val="2"/>
    </font>
    <font>
      <b/>
      <sz val="10"/>
      <name val="Arial"/>
      <family val="2"/>
    </font>
    <font>
      <b/>
      <sz val="12"/>
      <name val="Arial"/>
      <family val="2"/>
    </font>
    <font>
      <sz val="12"/>
      <name val="Arial"/>
      <family val="2"/>
    </font>
    <font>
      <vertAlign val="superscript"/>
      <sz val="12"/>
      <name val="Arial"/>
      <family val="2"/>
    </font>
    <font>
      <vertAlign val="subscript"/>
      <sz val="12"/>
      <name val="Arial"/>
      <family val="2"/>
    </font>
    <font>
      <vertAlign val="subscript"/>
      <sz val="12"/>
      <color indexed="8"/>
      <name val="Arial"/>
      <family val="2"/>
    </font>
    <font>
      <vertAlign val="superscript"/>
      <sz val="12"/>
      <color indexed="8"/>
      <name val="Arial"/>
      <family val="2"/>
    </font>
    <font>
      <b/>
      <vertAlign val="subscript"/>
      <sz val="12"/>
      <color indexed="8"/>
      <name val="Arial"/>
      <family val="2"/>
    </font>
    <font>
      <sz val="12"/>
      <color indexed="10"/>
      <name val="Arial"/>
      <family val="2"/>
    </font>
    <font>
      <b/>
      <vertAlign val="subscript"/>
      <sz val="12"/>
      <name val="Arial"/>
      <family val="2"/>
    </font>
    <font>
      <b/>
      <sz val="8"/>
      <name val="Tahoma"/>
      <family val="2"/>
    </font>
    <font>
      <sz val="8"/>
      <name val="Tahoma"/>
      <family val="2"/>
    </font>
    <font>
      <vertAlign val="subscript"/>
      <sz val="8"/>
      <name val="Tahoma"/>
      <family val="2"/>
    </font>
    <font>
      <sz val="9"/>
      <name val="Segoe UI"/>
      <family val="2"/>
    </font>
    <font>
      <sz val="12"/>
      <color indexed="8"/>
      <name val="Calibri"/>
      <family val="2"/>
    </font>
    <font>
      <sz val="11"/>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sz val="12"/>
      <color indexed="40"/>
      <name val="Arial"/>
      <family val="2"/>
    </font>
    <font>
      <u val="single"/>
      <sz val="10"/>
      <color indexed="30"/>
      <name val="Arial"/>
      <family val="2"/>
    </font>
    <font>
      <u val="single"/>
      <sz val="10"/>
      <color indexed="25"/>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2"/>
    </font>
    <font>
      <sz val="11"/>
      <color rgb="FF9C57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2"/>
      <color rgb="FF00B0F0"/>
      <name val="Arial"/>
      <family val="2"/>
    </font>
    <font>
      <sz val="12"/>
      <color rgb="FFFF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rgb="FFFFFF99"/>
        <bgColor indexed="64"/>
      </patternFill>
    </fill>
    <fill>
      <patternFill patternType="solid">
        <fgColor indexed="43"/>
        <bgColor indexed="64"/>
      </patternFill>
    </fill>
    <fill>
      <patternFill patternType="solid">
        <fgColor indexed="9"/>
        <bgColor indexed="64"/>
      </patternFill>
    </fill>
  </fills>
  <borders count="6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top style="thin"/>
      <bottom style="thin"/>
    </border>
    <border>
      <left/>
      <right/>
      <top style="medium"/>
      <bottom/>
    </border>
    <border>
      <left/>
      <right style="medium"/>
      <top style="medium"/>
      <bottom/>
    </border>
    <border>
      <left style="thin"/>
      <right style="medium"/>
      <top style="thin"/>
      <bottom style="thin"/>
    </border>
    <border>
      <left style="thin"/>
      <right style="medium"/>
      <top style="thin"/>
      <bottom/>
    </border>
    <border>
      <left style="thin"/>
      <right style="thin"/>
      <top style="thin"/>
      <bottom/>
    </border>
    <border>
      <left style="thin"/>
      <right style="thin"/>
      <top style="thin"/>
      <bottom style="medium"/>
    </border>
    <border>
      <left style="thin"/>
      <right style="medium"/>
      <top style="thin"/>
      <bottom style="medium"/>
    </border>
    <border>
      <left/>
      <right/>
      <top style="thin"/>
      <bottom style="thin"/>
    </border>
    <border>
      <left/>
      <right style="thin"/>
      <top style="thin"/>
      <bottom style="thin"/>
    </border>
    <border>
      <left style="thin"/>
      <right style="thin"/>
      <top/>
      <bottom style="thin"/>
    </border>
    <border>
      <left style="thin"/>
      <right style="medium"/>
      <top/>
      <bottom style="thin"/>
    </border>
    <border>
      <left style="medium"/>
      <right/>
      <top/>
      <bottom/>
    </border>
    <border>
      <left/>
      <right style="medium"/>
      <top/>
      <bottom/>
    </border>
    <border>
      <left style="medium"/>
      <right/>
      <top style="medium"/>
      <bottom/>
    </border>
    <border>
      <left style="medium"/>
      <right/>
      <top/>
      <bottom style="thin"/>
    </border>
    <border>
      <left/>
      <right/>
      <top/>
      <bottom style="thin"/>
    </border>
    <border>
      <left/>
      <right style="medium"/>
      <top/>
      <bottom style="thin"/>
    </border>
    <border>
      <left style="medium"/>
      <right/>
      <top/>
      <bottom style="medium"/>
    </border>
    <border>
      <left/>
      <right/>
      <top/>
      <bottom style="medium"/>
    </border>
    <border>
      <left style="thin"/>
      <right style="medium"/>
      <top style="medium"/>
      <bottom style="thin"/>
    </border>
    <border>
      <left style="medium"/>
      <right/>
      <top style="thin"/>
      <bottom style="medium"/>
    </border>
    <border>
      <left style="thin"/>
      <right>
        <color indexed="63"/>
      </right>
      <top style="thin"/>
      <bottom>
        <color indexed="63"/>
      </bottom>
    </border>
    <border>
      <left/>
      <right/>
      <top style="thin"/>
      <bottom/>
    </border>
    <border>
      <left/>
      <right style="thin"/>
      <top style="thin"/>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right style="thin"/>
      <top/>
      <bottom style="thin"/>
    </border>
    <border>
      <left style="medium"/>
      <right/>
      <top style="medium"/>
      <bottom style="thin"/>
    </border>
    <border>
      <left/>
      <right/>
      <top style="medium"/>
      <bottom style="thin"/>
    </border>
    <border>
      <left style="medium"/>
      <right style="thin"/>
      <top style="thin"/>
      <bottom style="thin"/>
    </border>
    <border>
      <left style="medium"/>
      <right style="thin"/>
      <top style="thin"/>
      <bottom style="medium"/>
    </border>
    <border>
      <left/>
      <right style="medium"/>
      <top style="thin"/>
      <bottom style="thin"/>
    </border>
    <border>
      <left/>
      <right/>
      <top style="thin"/>
      <bottom style="medium"/>
    </border>
    <border>
      <left/>
      <right style="thin"/>
      <top style="thin"/>
      <bottom style="medium"/>
    </border>
    <border>
      <left/>
      <right style="thin"/>
      <top style="medium"/>
      <bottom style="thin"/>
    </border>
    <border>
      <left/>
      <right style="medium"/>
      <top style="medium"/>
      <bottom style="thin"/>
    </border>
    <border>
      <left style="medium"/>
      <right style="thin"/>
      <top/>
      <bottom style="thin"/>
    </border>
    <border>
      <left style="medium"/>
      <right style="thin"/>
      <top style="medium"/>
      <bottom style="thin"/>
    </border>
    <border>
      <left style="thin"/>
      <right style="thin"/>
      <top style="medium"/>
      <bottom style="thin"/>
    </border>
    <border>
      <left style="medium"/>
      <right/>
      <top style="thin"/>
      <bottom/>
    </border>
    <border>
      <left/>
      <right style="medium"/>
      <top style="thin"/>
      <bottom/>
    </border>
    <border>
      <left style="medium"/>
      <right style="thin"/>
      <top style="thin"/>
      <bottom/>
    </border>
    <border>
      <left style="medium"/>
      <right style="thin"/>
      <top/>
      <bottom style="medium"/>
    </border>
    <border>
      <left style="thin"/>
      <right style="thin"/>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43" fillId="0" borderId="0" applyNumberFormat="0" applyFill="0" applyBorder="0" applyAlignment="0" applyProtection="0"/>
    <xf numFmtId="41"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43"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240">
    <xf numFmtId="0" fontId="0" fillId="0" borderId="0" xfId="0" applyAlignment="1">
      <alignment/>
    </xf>
    <xf numFmtId="0" fontId="2" fillId="0" borderId="0" xfId="0" applyFont="1" applyAlignment="1">
      <alignment/>
    </xf>
    <xf numFmtId="0" fontId="2" fillId="0" borderId="0" xfId="0" applyFont="1" applyFill="1" applyAlignment="1">
      <alignment/>
    </xf>
    <xf numFmtId="0" fontId="58" fillId="0" borderId="0" xfId="0" applyFont="1" applyFill="1" applyAlignment="1">
      <alignment/>
    </xf>
    <xf numFmtId="0" fontId="6" fillId="0" borderId="0" xfId="0" applyFont="1" applyFill="1" applyBorder="1" applyAlignment="1">
      <alignment vertical="center"/>
    </xf>
    <xf numFmtId="0" fontId="2" fillId="0" borderId="0" xfId="0" applyFont="1" applyBorder="1" applyAlignment="1">
      <alignment/>
    </xf>
    <xf numFmtId="4" fontId="6" fillId="33" borderId="10" xfId="0" applyNumberFormat="1" applyFont="1" applyFill="1" applyBorder="1" applyAlignment="1">
      <alignment vertical="center"/>
    </xf>
    <xf numFmtId="0" fontId="2" fillId="33" borderId="10" xfId="0" applyFont="1" applyFill="1" applyBorder="1" applyAlignment="1">
      <alignment vertical="center"/>
    </xf>
    <xf numFmtId="0" fontId="2" fillId="34" borderId="10" xfId="0" applyFont="1" applyFill="1" applyBorder="1" applyAlignment="1">
      <alignment vertical="center"/>
    </xf>
    <xf numFmtId="0" fontId="2" fillId="33" borderId="11" xfId="0" applyFont="1" applyFill="1" applyBorder="1" applyAlignment="1">
      <alignment vertical="center"/>
    </xf>
    <xf numFmtId="0" fontId="6" fillId="0" borderId="0" xfId="0" applyFont="1" applyAlignment="1">
      <alignment vertical="center"/>
    </xf>
    <xf numFmtId="0" fontId="6" fillId="0" borderId="0" xfId="0" applyFont="1" applyAlignment="1">
      <alignment/>
    </xf>
    <xf numFmtId="0" fontId="2" fillId="0" borderId="0" xfId="0" applyFont="1" applyFill="1" applyAlignment="1">
      <alignment vertical="center"/>
    </xf>
    <xf numFmtId="0" fontId="0" fillId="33" borderId="12" xfId="0" applyFill="1" applyBorder="1" applyAlignment="1">
      <alignment vertical="center"/>
    </xf>
    <xf numFmtId="0" fontId="0" fillId="33" borderId="13" xfId="0" applyFill="1" applyBorder="1" applyAlignment="1">
      <alignment vertical="center"/>
    </xf>
    <xf numFmtId="0" fontId="5" fillId="33" borderId="10" xfId="0" applyFont="1" applyFill="1" applyBorder="1" applyAlignment="1">
      <alignment horizontal="right" vertical="center"/>
    </xf>
    <xf numFmtId="0" fontId="6" fillId="35" borderId="10" xfId="0" applyFont="1" applyFill="1" applyBorder="1" applyAlignment="1">
      <alignment vertical="center"/>
    </xf>
    <xf numFmtId="0" fontId="6" fillId="33" borderId="14" xfId="0" applyFont="1" applyFill="1" applyBorder="1" applyAlignment="1">
      <alignment vertical="center"/>
    </xf>
    <xf numFmtId="0" fontId="6" fillId="33" borderId="15" xfId="0" applyFont="1" applyFill="1" applyBorder="1" applyAlignment="1">
      <alignment vertical="center"/>
    </xf>
    <xf numFmtId="3" fontId="6" fillId="34" borderId="10" xfId="0" applyNumberFormat="1" applyFont="1" applyFill="1" applyBorder="1" applyAlignment="1">
      <alignment vertical="center"/>
    </xf>
    <xf numFmtId="0" fontId="6" fillId="34" borderId="10" xfId="0" applyFont="1" applyFill="1" applyBorder="1" applyAlignment="1">
      <alignment vertical="center"/>
    </xf>
    <xf numFmtId="0" fontId="6" fillId="34" borderId="16" xfId="0" applyFont="1" applyFill="1" applyBorder="1" applyAlignment="1">
      <alignment vertical="center"/>
    </xf>
    <xf numFmtId="4" fontId="6" fillId="33" borderId="14" xfId="0" applyNumberFormat="1" applyFont="1" applyFill="1" applyBorder="1" applyAlignment="1">
      <alignment vertical="center" wrapText="1"/>
    </xf>
    <xf numFmtId="4" fontId="6" fillId="33" borderId="14" xfId="0" applyNumberFormat="1" applyFont="1" applyFill="1" applyBorder="1" applyAlignment="1">
      <alignment vertical="center"/>
    </xf>
    <xf numFmtId="4" fontId="6" fillId="33" borderId="14" xfId="0" applyNumberFormat="1" applyFont="1" applyFill="1" applyBorder="1" applyAlignment="1">
      <alignment horizontal="left" vertical="center" wrapText="1"/>
    </xf>
    <xf numFmtId="4" fontId="6" fillId="33" borderId="15" xfId="0" applyNumberFormat="1" applyFont="1" applyFill="1" applyBorder="1" applyAlignment="1">
      <alignment vertical="center"/>
    </xf>
    <xf numFmtId="3" fontId="6" fillId="34" borderId="16" xfId="0" applyNumberFormat="1" applyFont="1" applyFill="1" applyBorder="1" applyAlignment="1">
      <alignment vertical="center"/>
    </xf>
    <xf numFmtId="0" fontId="59" fillId="0" borderId="0" xfId="0" applyFont="1" applyFill="1" applyAlignment="1">
      <alignment vertical="center"/>
    </xf>
    <xf numFmtId="0" fontId="6" fillId="34" borderId="17" xfId="0" applyFont="1" applyFill="1" applyBorder="1" applyAlignment="1">
      <alignment vertical="center"/>
    </xf>
    <xf numFmtId="4" fontId="6" fillId="33" borderId="18" xfId="0" applyNumberFormat="1" applyFont="1" applyFill="1" applyBorder="1" applyAlignment="1">
      <alignment vertical="center"/>
    </xf>
    <xf numFmtId="0" fontId="0" fillId="33" borderId="19" xfId="0" applyFill="1" applyBorder="1" applyAlignment="1">
      <alignment vertical="center"/>
    </xf>
    <xf numFmtId="0" fontId="0" fillId="33" borderId="20" xfId="0" applyFill="1" applyBorder="1" applyAlignment="1">
      <alignment vertical="center"/>
    </xf>
    <xf numFmtId="0" fontId="5" fillId="33" borderId="14" xfId="0" applyFont="1" applyFill="1" applyBorder="1" applyAlignment="1">
      <alignment horizontal="left" vertical="center"/>
    </xf>
    <xf numFmtId="4" fontId="6" fillId="33" borderId="10" xfId="0" applyNumberFormat="1" applyFont="1" applyFill="1" applyBorder="1" applyAlignment="1">
      <alignment vertical="center" wrapText="1"/>
    </xf>
    <xf numFmtId="0" fontId="2" fillId="33" borderId="14" xfId="0" applyFont="1" applyFill="1" applyBorder="1" applyAlignment="1">
      <alignment vertical="center"/>
    </xf>
    <xf numFmtId="4" fontId="2" fillId="33" borderId="10" xfId="0" applyNumberFormat="1" applyFont="1" applyFill="1" applyBorder="1" applyAlignment="1">
      <alignment vertical="center"/>
    </xf>
    <xf numFmtId="4" fontId="2" fillId="34" borderId="10" xfId="0" applyNumberFormat="1" applyFont="1" applyFill="1" applyBorder="1" applyAlignment="1">
      <alignment vertical="center"/>
    </xf>
    <xf numFmtId="164" fontId="2" fillId="34" borderId="10" xfId="0" applyNumberFormat="1" applyFont="1" applyFill="1" applyBorder="1" applyAlignment="1">
      <alignment vertical="center"/>
    </xf>
    <xf numFmtId="3" fontId="2" fillId="34" borderId="10" xfId="0" applyNumberFormat="1" applyFont="1" applyFill="1" applyBorder="1" applyAlignment="1">
      <alignment horizontal="right" vertical="center"/>
    </xf>
    <xf numFmtId="3" fontId="2" fillId="34" borderId="10" xfId="0" applyNumberFormat="1" applyFont="1" applyFill="1" applyBorder="1" applyAlignment="1">
      <alignment vertical="center"/>
    </xf>
    <xf numFmtId="4" fontId="2" fillId="33" borderId="14" xfId="0" applyNumberFormat="1" applyFont="1" applyFill="1" applyBorder="1" applyAlignment="1">
      <alignment vertical="center"/>
    </xf>
    <xf numFmtId="3" fontId="2" fillId="34" borderId="17" xfId="0" applyNumberFormat="1" applyFont="1" applyFill="1" applyBorder="1" applyAlignment="1">
      <alignment vertical="center"/>
    </xf>
    <xf numFmtId="4" fontId="2" fillId="33" borderId="17" xfId="0" applyNumberFormat="1" applyFont="1" applyFill="1" applyBorder="1" applyAlignment="1">
      <alignment vertical="center"/>
    </xf>
    <xf numFmtId="4" fontId="2" fillId="33" borderId="18" xfId="0" applyNumberFormat="1" applyFont="1" applyFill="1" applyBorder="1" applyAlignment="1">
      <alignment vertical="center"/>
    </xf>
    <xf numFmtId="0" fontId="2" fillId="33" borderId="0" xfId="0" applyFont="1" applyFill="1" applyAlignment="1">
      <alignment vertical="center"/>
    </xf>
    <xf numFmtId="0" fontId="3" fillId="33" borderId="11" xfId="0" applyFont="1" applyFill="1" applyBorder="1" applyAlignment="1">
      <alignment vertical="center"/>
    </xf>
    <xf numFmtId="0" fontId="6" fillId="33" borderId="10" xfId="0" applyFont="1" applyFill="1" applyBorder="1" applyAlignment="1">
      <alignment vertical="center"/>
    </xf>
    <xf numFmtId="166" fontId="2" fillId="34" borderId="10" xfId="0" applyNumberFormat="1" applyFont="1" applyFill="1" applyBorder="1" applyAlignment="1">
      <alignment vertical="center"/>
    </xf>
    <xf numFmtId="2" fontId="2" fillId="34" borderId="10" xfId="0" applyNumberFormat="1" applyFont="1" applyFill="1" applyBorder="1" applyAlignment="1">
      <alignment vertical="center"/>
    </xf>
    <xf numFmtId="4" fontId="2" fillId="34" borderId="21" xfId="0" applyNumberFormat="1" applyFont="1" applyFill="1" applyBorder="1" applyAlignment="1">
      <alignment vertical="center"/>
    </xf>
    <xf numFmtId="0" fontId="2" fillId="33" borderId="21" xfId="0" applyFont="1" applyFill="1" applyBorder="1" applyAlignment="1">
      <alignment vertical="center"/>
    </xf>
    <xf numFmtId="0" fontId="2" fillId="33" borderId="22" xfId="0" applyFont="1" applyFill="1" applyBorder="1" applyAlignment="1">
      <alignment vertical="center"/>
    </xf>
    <xf numFmtId="4" fontId="2" fillId="34" borderId="17" xfId="0" applyNumberFormat="1" applyFont="1" applyFill="1" applyBorder="1" applyAlignment="1">
      <alignment vertical="center"/>
    </xf>
    <xf numFmtId="0" fontId="2" fillId="33" borderId="17" xfId="0" applyFont="1" applyFill="1" applyBorder="1" applyAlignment="1">
      <alignment vertical="center"/>
    </xf>
    <xf numFmtId="0" fontId="2" fillId="33" borderId="18" xfId="0" applyFont="1" applyFill="1" applyBorder="1" applyAlignment="1">
      <alignment vertical="center"/>
    </xf>
    <xf numFmtId="0" fontId="2" fillId="0" borderId="0" xfId="0" applyFont="1" applyFill="1" applyBorder="1" applyAlignment="1">
      <alignment vertical="center"/>
    </xf>
    <xf numFmtId="4" fontId="2" fillId="0" borderId="0" xfId="0" applyNumberFormat="1" applyFont="1" applyFill="1" applyBorder="1" applyAlignment="1">
      <alignment vertical="center"/>
    </xf>
    <xf numFmtId="0" fontId="3" fillId="33" borderId="23" xfId="0" applyFont="1" applyFill="1" applyBorder="1" applyAlignment="1">
      <alignment horizontal="left" vertical="center"/>
    </xf>
    <xf numFmtId="0" fontId="3" fillId="33" borderId="0" xfId="0" applyFont="1" applyFill="1" applyBorder="1" applyAlignment="1">
      <alignment horizontal="left" vertical="center"/>
    </xf>
    <xf numFmtId="0" fontId="3" fillId="33" borderId="24" xfId="0" applyFont="1" applyFill="1" applyBorder="1" applyAlignment="1">
      <alignment horizontal="left" vertical="center"/>
    </xf>
    <xf numFmtId="0" fontId="3" fillId="0" borderId="0" xfId="0" applyFont="1" applyFill="1" applyAlignment="1">
      <alignment vertical="center"/>
    </xf>
    <xf numFmtId="0" fontId="3" fillId="33" borderId="10" xfId="0" applyFont="1" applyFill="1" applyBorder="1" applyAlignment="1">
      <alignment horizontal="right" vertical="center"/>
    </xf>
    <xf numFmtId="0" fontId="3" fillId="33" borderId="14" xfId="0" applyFont="1" applyFill="1" applyBorder="1" applyAlignment="1">
      <alignment vertical="center"/>
    </xf>
    <xf numFmtId="3" fontId="2" fillId="33" borderId="10" xfId="0" applyNumberFormat="1" applyFont="1" applyFill="1" applyBorder="1" applyAlignment="1">
      <alignment vertical="center"/>
    </xf>
    <xf numFmtId="0" fontId="3" fillId="33" borderId="25" xfId="0" applyFont="1"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167" fontId="2" fillId="33" borderId="10" xfId="0" applyNumberFormat="1" applyFont="1" applyFill="1" applyBorder="1" applyAlignment="1">
      <alignment vertical="center"/>
    </xf>
    <xf numFmtId="164" fontId="2" fillId="33" borderId="10" xfId="0" applyNumberFormat="1" applyFont="1" applyFill="1" applyBorder="1" applyAlignment="1">
      <alignment vertical="center"/>
    </xf>
    <xf numFmtId="3" fontId="2" fillId="33" borderId="10" xfId="0" applyNumberFormat="1" applyFont="1" applyFill="1" applyBorder="1" applyAlignment="1">
      <alignment horizontal="right" vertical="center"/>
    </xf>
    <xf numFmtId="0" fontId="3" fillId="33" borderId="10" xfId="0" applyFont="1" applyFill="1" applyBorder="1" applyAlignment="1">
      <alignment vertical="center"/>
    </xf>
    <xf numFmtId="4" fontId="2" fillId="33" borderId="16" xfId="0" applyNumberFormat="1" applyFont="1" applyFill="1" applyBorder="1" applyAlignment="1">
      <alignment vertical="center"/>
    </xf>
    <xf numFmtId="4" fontId="2" fillId="33" borderId="15" xfId="0" applyNumberFormat="1" applyFont="1" applyFill="1" applyBorder="1" applyAlignment="1">
      <alignment vertical="center"/>
    </xf>
    <xf numFmtId="3" fontId="2" fillId="33" borderId="17" xfId="0" applyNumberFormat="1" applyFont="1" applyFill="1" applyBorder="1" applyAlignment="1">
      <alignment vertical="center"/>
    </xf>
    <xf numFmtId="49" fontId="2" fillId="33" borderId="11" xfId="0" applyNumberFormat="1" applyFont="1" applyFill="1" applyBorder="1" applyAlignment="1">
      <alignment vertical="center"/>
    </xf>
    <xf numFmtId="49" fontId="0" fillId="33" borderId="20" xfId="0" applyNumberFormat="1" applyFont="1" applyFill="1" applyBorder="1" applyAlignment="1">
      <alignment vertical="center"/>
    </xf>
    <xf numFmtId="3" fontId="2" fillId="33" borderId="16" xfId="0" applyNumberFormat="1" applyFont="1" applyFill="1" applyBorder="1" applyAlignment="1">
      <alignment vertical="center"/>
    </xf>
    <xf numFmtId="0" fontId="2" fillId="33" borderId="16" xfId="0" applyFont="1" applyFill="1" applyBorder="1" applyAlignment="1">
      <alignment horizontal="right" vertical="center"/>
    </xf>
    <xf numFmtId="0" fontId="2" fillId="33" borderId="16" xfId="0" applyFont="1" applyFill="1" applyBorder="1" applyAlignment="1">
      <alignment vertical="center"/>
    </xf>
    <xf numFmtId="0" fontId="2" fillId="33" borderId="15" xfId="0" applyFont="1" applyFill="1" applyBorder="1" applyAlignment="1">
      <alignment vertical="center"/>
    </xf>
    <xf numFmtId="0" fontId="2" fillId="33" borderId="11" xfId="0" applyNumberFormat="1" applyFont="1" applyFill="1" applyBorder="1" applyAlignment="1">
      <alignment vertical="center"/>
    </xf>
    <xf numFmtId="0" fontId="0" fillId="33" borderId="20" xfId="0" applyNumberFormat="1" applyFont="1" applyFill="1" applyBorder="1" applyAlignment="1">
      <alignment vertical="center"/>
    </xf>
    <xf numFmtId="3" fontId="2" fillId="33" borderId="16" xfId="0" applyNumberFormat="1" applyFont="1" applyFill="1" applyBorder="1" applyAlignment="1">
      <alignment horizontal="right" vertical="center"/>
    </xf>
    <xf numFmtId="3" fontId="2" fillId="33" borderId="17" xfId="0" applyNumberFormat="1" applyFont="1" applyFill="1" applyBorder="1" applyAlignment="1">
      <alignment horizontal="right" vertical="center"/>
    </xf>
    <xf numFmtId="0" fontId="2" fillId="33" borderId="25" xfId="0" applyFont="1" applyFill="1" applyBorder="1" applyAlignment="1">
      <alignment vertical="center"/>
    </xf>
    <xf numFmtId="0" fontId="3" fillId="33" borderId="26" xfId="0" applyFont="1" applyFill="1" applyBorder="1" applyAlignment="1">
      <alignment vertical="center"/>
    </xf>
    <xf numFmtId="4" fontId="2" fillId="33" borderId="27" xfId="0" applyNumberFormat="1" applyFont="1" applyFill="1" applyBorder="1" applyAlignment="1">
      <alignment vertical="center"/>
    </xf>
    <xf numFmtId="4" fontId="2" fillId="33" borderId="28" xfId="0" applyNumberFormat="1" applyFont="1" applyFill="1" applyBorder="1" applyAlignment="1">
      <alignment vertical="center"/>
    </xf>
    <xf numFmtId="164" fontId="2" fillId="0" borderId="0" xfId="0" applyNumberFormat="1" applyFont="1" applyFill="1" applyBorder="1" applyAlignment="1">
      <alignment vertical="center"/>
    </xf>
    <xf numFmtId="0" fontId="3" fillId="33" borderId="23" xfId="0" applyFont="1" applyFill="1" applyBorder="1" applyAlignment="1">
      <alignment vertical="center"/>
    </xf>
    <xf numFmtId="0" fontId="4" fillId="33" borderId="0" xfId="0" applyFont="1" applyFill="1" applyBorder="1" applyAlignment="1">
      <alignment vertical="center"/>
    </xf>
    <xf numFmtId="0" fontId="0" fillId="33" borderId="0" xfId="0" applyFont="1" applyFill="1" applyBorder="1" applyAlignment="1">
      <alignment vertical="center"/>
    </xf>
    <xf numFmtId="0" fontId="0" fillId="33" borderId="24" xfId="0" applyFont="1" applyFill="1" applyBorder="1" applyAlignment="1">
      <alignment vertical="center"/>
    </xf>
    <xf numFmtId="0" fontId="2" fillId="33" borderId="10" xfId="0" applyFont="1" applyFill="1" applyBorder="1" applyAlignment="1">
      <alignment horizontal="right" vertical="center"/>
    </xf>
    <xf numFmtId="4" fontId="2" fillId="33" borderId="10" xfId="0" applyNumberFormat="1" applyFont="1" applyFill="1" applyBorder="1" applyAlignment="1">
      <alignment horizontal="right" vertical="center"/>
    </xf>
    <xf numFmtId="164" fontId="12" fillId="0" borderId="0" xfId="0" applyNumberFormat="1" applyFont="1" applyFill="1" applyBorder="1" applyAlignment="1">
      <alignment vertical="center"/>
    </xf>
    <xf numFmtId="0" fontId="2" fillId="33" borderId="23" xfId="0" applyFont="1" applyFill="1" applyBorder="1" applyAlignment="1">
      <alignment vertical="center"/>
    </xf>
    <xf numFmtId="4" fontId="2" fillId="33" borderId="17" xfId="0" applyNumberFormat="1" applyFont="1" applyFill="1" applyBorder="1" applyAlignment="1">
      <alignment horizontal="right" vertical="center"/>
    </xf>
    <xf numFmtId="164" fontId="59" fillId="0" borderId="0" xfId="0" applyNumberFormat="1" applyFont="1" applyFill="1" applyBorder="1" applyAlignment="1">
      <alignment vertical="center"/>
    </xf>
    <xf numFmtId="49" fontId="2" fillId="33" borderId="12" xfId="0" applyNumberFormat="1" applyFont="1" applyFill="1" applyBorder="1" applyAlignment="1">
      <alignment vertical="center"/>
    </xf>
    <xf numFmtId="49" fontId="0" fillId="33" borderId="12" xfId="0" applyNumberFormat="1" applyFont="1" applyFill="1" applyBorder="1" applyAlignment="1">
      <alignment vertical="center"/>
    </xf>
    <xf numFmtId="4" fontId="2" fillId="33" borderId="12" xfId="0" applyNumberFormat="1" applyFont="1" applyFill="1" applyBorder="1" applyAlignment="1">
      <alignment horizontal="right" vertical="center"/>
    </xf>
    <xf numFmtId="4" fontId="2" fillId="33" borderId="12" xfId="0" applyNumberFormat="1" applyFont="1" applyFill="1" applyBorder="1" applyAlignment="1">
      <alignment vertical="center"/>
    </xf>
    <xf numFmtId="4" fontId="2" fillId="33" borderId="13" xfId="0" applyNumberFormat="1" applyFont="1" applyFill="1" applyBorder="1" applyAlignment="1">
      <alignment vertical="center"/>
    </xf>
    <xf numFmtId="49" fontId="3" fillId="33" borderId="26" xfId="0" applyNumberFormat="1" applyFont="1" applyFill="1" applyBorder="1" applyAlignment="1">
      <alignment vertical="center"/>
    </xf>
    <xf numFmtId="49" fontId="0" fillId="33" borderId="27" xfId="0" applyNumberFormat="1" applyFont="1" applyFill="1" applyBorder="1" applyAlignment="1">
      <alignment vertical="center"/>
    </xf>
    <xf numFmtId="4" fontId="2" fillId="33" borderId="27" xfId="0" applyNumberFormat="1" applyFont="1" applyFill="1" applyBorder="1" applyAlignment="1">
      <alignment horizontal="right" vertical="center"/>
    </xf>
    <xf numFmtId="4" fontId="2" fillId="33" borderId="14" xfId="0" applyNumberFormat="1" applyFont="1" applyFill="1" applyBorder="1" applyAlignment="1">
      <alignment horizontal="left" vertical="center"/>
    </xf>
    <xf numFmtId="49" fontId="2" fillId="0" borderId="29" xfId="0" applyNumberFormat="1" applyFont="1" applyFill="1" applyBorder="1" applyAlignment="1">
      <alignment vertical="center"/>
    </xf>
    <xf numFmtId="49" fontId="0" fillId="0" borderId="30" xfId="0" applyNumberFormat="1" applyFont="1" applyFill="1" applyBorder="1" applyAlignment="1">
      <alignment vertical="center"/>
    </xf>
    <xf numFmtId="4" fontId="2" fillId="0" borderId="30" xfId="0" applyNumberFormat="1" applyFont="1" applyFill="1" applyBorder="1" applyAlignment="1">
      <alignment horizontal="right" vertical="center"/>
    </xf>
    <xf numFmtId="4" fontId="2" fillId="0" borderId="30" xfId="0" applyNumberFormat="1" applyFont="1" applyFill="1" applyBorder="1" applyAlignment="1">
      <alignment vertical="center"/>
    </xf>
    <xf numFmtId="0" fontId="6" fillId="33" borderId="22" xfId="0" applyFont="1" applyFill="1" applyBorder="1" applyAlignment="1">
      <alignment horizontal="right" vertical="center"/>
    </xf>
    <xf numFmtId="3" fontId="2" fillId="33" borderId="14" xfId="0" applyNumberFormat="1" applyFont="1" applyFill="1" applyBorder="1" applyAlignment="1">
      <alignment vertical="center"/>
    </xf>
    <xf numFmtId="0" fontId="6" fillId="33" borderId="31" xfId="0" applyFont="1" applyFill="1" applyBorder="1" applyAlignment="1">
      <alignment horizontal="right" vertical="center"/>
    </xf>
    <xf numFmtId="3" fontId="2" fillId="33" borderId="15" xfId="0" applyNumberFormat="1" applyFont="1" applyFill="1" applyBorder="1" applyAlignment="1">
      <alignment vertical="center"/>
    </xf>
    <xf numFmtId="0" fontId="5" fillId="33" borderId="10" xfId="0" applyFont="1" applyFill="1" applyBorder="1" applyAlignment="1">
      <alignment vertical="center"/>
    </xf>
    <xf numFmtId="165" fontId="3" fillId="33" borderId="14" xfId="0" applyNumberFormat="1" applyFont="1" applyFill="1" applyBorder="1" applyAlignment="1">
      <alignment vertical="center"/>
    </xf>
    <xf numFmtId="0" fontId="2" fillId="33" borderId="32" xfId="0" applyFont="1" applyFill="1" applyBorder="1" applyAlignment="1">
      <alignment vertical="center"/>
    </xf>
    <xf numFmtId="0" fontId="6" fillId="33" borderId="17" xfId="0" applyFont="1" applyFill="1" applyBorder="1" applyAlignment="1">
      <alignment vertical="center"/>
    </xf>
    <xf numFmtId="0" fontId="2" fillId="0" borderId="0" xfId="0" applyFont="1" applyAlignment="1">
      <alignment vertical="center"/>
    </xf>
    <xf numFmtId="0" fontId="6" fillId="0" borderId="33" xfId="0" applyFont="1" applyBorder="1" applyAlignment="1">
      <alignment vertical="center"/>
    </xf>
    <xf numFmtId="0" fontId="6" fillId="0" borderId="34" xfId="0" applyFont="1" applyBorder="1" applyAlignment="1">
      <alignment vertical="center"/>
    </xf>
    <xf numFmtId="0" fontId="6" fillId="0" borderId="35" xfId="0" applyFont="1" applyBorder="1" applyAlignment="1">
      <alignment vertical="center"/>
    </xf>
    <xf numFmtId="0" fontId="6" fillId="0" borderId="36" xfId="0" applyFont="1" applyBorder="1" applyAlignment="1">
      <alignment vertical="center"/>
    </xf>
    <xf numFmtId="0" fontId="6" fillId="0" borderId="37" xfId="0" applyFont="1" applyBorder="1" applyAlignment="1">
      <alignment vertical="center"/>
    </xf>
    <xf numFmtId="0" fontId="19" fillId="0" borderId="36" xfId="0" applyFont="1" applyBorder="1" applyAlignment="1">
      <alignment vertical="center"/>
    </xf>
    <xf numFmtId="0" fontId="6" fillId="0" borderId="38" xfId="0" applyFont="1" applyBorder="1" applyAlignment="1">
      <alignment vertical="center"/>
    </xf>
    <xf numFmtId="0" fontId="6" fillId="0" borderId="27" xfId="0" applyFont="1" applyBorder="1" applyAlignment="1">
      <alignment vertical="center"/>
    </xf>
    <xf numFmtId="0" fontId="6" fillId="0" borderId="39" xfId="0" applyFont="1" applyBorder="1" applyAlignment="1">
      <alignment vertical="center"/>
    </xf>
    <xf numFmtId="0" fontId="5" fillId="33" borderId="31" xfId="0" applyFont="1" applyFill="1" applyBorder="1" applyAlignment="1">
      <alignment vertical="center"/>
    </xf>
    <xf numFmtId="0" fontId="3" fillId="33" borderId="40" xfId="0" applyFont="1" applyFill="1" applyBorder="1" applyAlignment="1">
      <alignment vertical="center"/>
    </xf>
    <xf numFmtId="0" fontId="5" fillId="33" borderId="41" xfId="0" applyFont="1" applyFill="1" applyBorder="1" applyAlignment="1">
      <alignment vertical="center"/>
    </xf>
    <xf numFmtId="0" fontId="5" fillId="33" borderId="10" xfId="0" applyFont="1" applyFill="1" applyBorder="1" applyAlignment="1">
      <alignment horizontal="left" vertical="center"/>
    </xf>
    <xf numFmtId="0" fontId="3" fillId="33" borderId="10" xfId="0" applyFont="1" applyFill="1" applyBorder="1" applyAlignment="1">
      <alignment horizontal="left" vertical="center"/>
    </xf>
    <xf numFmtId="49" fontId="2" fillId="33" borderId="42" xfId="0" applyNumberFormat="1" applyFont="1" applyFill="1" applyBorder="1" applyAlignment="1">
      <alignment vertical="center"/>
    </xf>
    <xf numFmtId="0" fontId="0" fillId="33" borderId="10" xfId="0" applyNumberFormat="1" applyFont="1" applyFill="1" applyBorder="1" applyAlignment="1">
      <alignment vertical="center"/>
    </xf>
    <xf numFmtId="49" fontId="2" fillId="33" borderId="11" xfId="0" applyNumberFormat="1" applyFont="1" applyFill="1" applyBorder="1" applyAlignment="1">
      <alignment vertical="center"/>
    </xf>
    <xf numFmtId="0" fontId="0" fillId="33" borderId="20" xfId="0" applyFont="1" applyFill="1" applyBorder="1" applyAlignment="1">
      <alignment vertical="center"/>
    </xf>
    <xf numFmtId="49" fontId="0" fillId="33" borderId="10" xfId="0" applyNumberFormat="1" applyFont="1" applyFill="1" applyBorder="1" applyAlignment="1">
      <alignment vertical="center"/>
    </xf>
    <xf numFmtId="0" fontId="2" fillId="33" borderId="42" xfId="0" applyNumberFormat="1" applyFont="1" applyFill="1" applyBorder="1" applyAlignment="1">
      <alignment vertical="center"/>
    </xf>
    <xf numFmtId="0" fontId="2" fillId="33" borderId="11" xfId="0" applyFont="1" applyFill="1" applyBorder="1" applyAlignment="1">
      <alignment vertical="center"/>
    </xf>
    <xf numFmtId="0" fontId="2" fillId="33" borderId="19" xfId="0" applyFont="1" applyFill="1" applyBorder="1" applyAlignment="1">
      <alignment vertical="center"/>
    </xf>
    <xf numFmtId="0" fontId="2" fillId="33" borderId="20" xfId="0" applyFont="1" applyFill="1" applyBorder="1" applyAlignment="1">
      <alignment vertical="center"/>
    </xf>
    <xf numFmtId="0" fontId="3" fillId="33" borderId="25" xfId="0" applyFont="1" applyFill="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xf>
    <xf numFmtId="0" fontId="3" fillId="33" borderId="42" xfId="0" applyFont="1" applyFill="1" applyBorder="1" applyAlignment="1">
      <alignment vertical="center"/>
    </xf>
    <xf numFmtId="0" fontId="4" fillId="33" borderId="10" xfId="0" applyFont="1" applyFill="1" applyBorder="1" applyAlignment="1">
      <alignment vertical="center"/>
    </xf>
    <xf numFmtId="49" fontId="6" fillId="33" borderId="42" xfId="0" applyNumberFormat="1" applyFont="1" applyFill="1" applyBorder="1" applyAlignment="1">
      <alignment vertical="center"/>
    </xf>
    <xf numFmtId="49" fontId="0" fillId="33" borderId="10" xfId="0" applyNumberFormat="1" applyFill="1" applyBorder="1" applyAlignment="1">
      <alignment vertical="center"/>
    </xf>
    <xf numFmtId="49" fontId="2" fillId="33" borderId="43" xfId="0" applyNumberFormat="1" applyFont="1" applyFill="1" applyBorder="1" applyAlignment="1" quotePrefix="1">
      <alignment vertical="center"/>
    </xf>
    <xf numFmtId="49" fontId="0" fillId="33" borderId="17" xfId="0" applyNumberFormat="1" applyFill="1" applyBorder="1" applyAlignment="1">
      <alignment vertical="center"/>
    </xf>
    <xf numFmtId="0" fontId="6" fillId="33" borderId="42" xfId="0" applyFont="1" applyFill="1" applyBorder="1" applyAlignment="1">
      <alignment vertical="center"/>
    </xf>
    <xf numFmtId="0" fontId="0" fillId="33" borderId="10" xfId="0" applyFill="1" applyBorder="1" applyAlignment="1">
      <alignment vertical="center"/>
    </xf>
    <xf numFmtId="0" fontId="2" fillId="33" borderId="42" xfId="0" applyFont="1" applyFill="1" applyBorder="1" applyAlignment="1">
      <alignment vertical="center"/>
    </xf>
    <xf numFmtId="49" fontId="2" fillId="33" borderId="42" xfId="0" applyNumberFormat="1" applyFont="1" applyFill="1" applyBorder="1" applyAlignment="1" quotePrefix="1">
      <alignment vertical="center"/>
    </xf>
    <xf numFmtId="0" fontId="3" fillId="33" borderId="11" xfId="0" applyFont="1" applyFill="1" applyBorder="1" applyAlignment="1">
      <alignment vertical="center"/>
    </xf>
    <xf numFmtId="0" fontId="4" fillId="33" borderId="19" xfId="0" applyFont="1" applyFill="1" applyBorder="1" applyAlignment="1">
      <alignment vertical="center"/>
    </xf>
    <xf numFmtId="0" fontId="4" fillId="33" borderId="44" xfId="0" applyFont="1" applyFill="1" applyBorder="1" applyAlignment="1">
      <alignment vertical="center"/>
    </xf>
    <xf numFmtId="49" fontId="2" fillId="33" borderId="19" xfId="0" applyNumberFormat="1" applyFont="1" applyFill="1" applyBorder="1" applyAlignment="1">
      <alignment vertical="center"/>
    </xf>
    <xf numFmtId="49" fontId="2" fillId="33" borderId="20" xfId="0" applyNumberFormat="1" applyFont="1" applyFill="1" applyBorder="1" applyAlignment="1">
      <alignment vertical="center"/>
    </xf>
    <xf numFmtId="0" fontId="2" fillId="33" borderId="11" xfId="0" applyNumberFormat="1" applyFont="1" applyFill="1" applyBorder="1" applyAlignment="1">
      <alignment vertical="center"/>
    </xf>
    <xf numFmtId="0" fontId="0" fillId="33" borderId="20" xfId="0" applyFill="1" applyBorder="1" applyAlignment="1">
      <alignment vertical="center"/>
    </xf>
    <xf numFmtId="0" fontId="6" fillId="33" borderId="10" xfId="0" applyFont="1" applyFill="1" applyBorder="1" applyAlignment="1">
      <alignment vertical="center"/>
    </xf>
    <xf numFmtId="0" fontId="5" fillId="33" borderId="19" xfId="0" applyFont="1" applyFill="1" applyBorder="1" applyAlignment="1">
      <alignment vertical="center"/>
    </xf>
    <xf numFmtId="0" fontId="4" fillId="33" borderId="20" xfId="0" applyFont="1" applyFill="1" applyBorder="1" applyAlignment="1">
      <alignment vertical="center"/>
    </xf>
    <xf numFmtId="0" fontId="6" fillId="33" borderId="45" xfId="0" applyFont="1" applyFill="1" applyBorder="1" applyAlignment="1">
      <alignment vertical="center"/>
    </xf>
    <xf numFmtId="0" fontId="0" fillId="33" borderId="45" xfId="0" applyFont="1" applyFill="1" applyBorder="1" applyAlignment="1">
      <alignment vertical="center"/>
    </xf>
    <xf numFmtId="0" fontId="0" fillId="33" borderId="46" xfId="0" applyFont="1" applyFill="1" applyBorder="1" applyAlignment="1">
      <alignment vertical="center"/>
    </xf>
    <xf numFmtId="0" fontId="2" fillId="33" borderId="32" xfId="0" applyFont="1" applyFill="1" applyBorder="1" applyAlignment="1">
      <alignment vertical="center"/>
    </xf>
    <xf numFmtId="0" fontId="0" fillId="33" borderId="45" xfId="0" applyFill="1" applyBorder="1" applyAlignment="1">
      <alignment vertical="center"/>
    </xf>
    <xf numFmtId="0" fontId="0" fillId="33" borderId="46" xfId="0" applyFill="1" applyBorder="1" applyAlignment="1">
      <alignment vertical="center"/>
    </xf>
    <xf numFmtId="0" fontId="3" fillId="33" borderId="40" xfId="0" applyFont="1" applyFill="1" applyBorder="1" applyAlignment="1">
      <alignment vertical="center"/>
    </xf>
    <xf numFmtId="0" fontId="0" fillId="33" borderId="41" xfId="0" applyFill="1" applyBorder="1" applyAlignment="1">
      <alignment vertical="center"/>
    </xf>
    <xf numFmtId="0" fontId="0" fillId="33" borderId="47" xfId="0" applyFill="1" applyBorder="1" applyAlignment="1">
      <alignment vertical="center"/>
    </xf>
    <xf numFmtId="49" fontId="3" fillId="33" borderId="40" xfId="0" applyNumberFormat="1" applyFont="1" applyFill="1" applyBorder="1" applyAlignment="1">
      <alignment vertical="center"/>
    </xf>
    <xf numFmtId="49" fontId="0" fillId="33" borderId="17" xfId="0" applyNumberFormat="1" applyFont="1" applyFill="1" applyBorder="1" applyAlignment="1">
      <alignment vertical="center"/>
    </xf>
    <xf numFmtId="0" fontId="0" fillId="33" borderId="48" xfId="0" applyFill="1" applyBorder="1" applyAlignment="1">
      <alignment vertical="center"/>
    </xf>
    <xf numFmtId="0" fontId="3" fillId="33" borderId="26" xfId="0" applyFont="1" applyFill="1" applyBorder="1" applyAlignment="1">
      <alignment vertical="center"/>
    </xf>
    <xf numFmtId="0" fontId="0" fillId="33" borderId="27" xfId="0" applyFill="1" applyBorder="1" applyAlignment="1">
      <alignment vertical="center"/>
    </xf>
    <xf numFmtId="0" fontId="0" fillId="33" borderId="39" xfId="0" applyFill="1" applyBorder="1" applyAlignment="1">
      <alignment vertical="center"/>
    </xf>
    <xf numFmtId="0" fontId="0" fillId="33" borderId="10" xfId="0" applyFont="1" applyFill="1" applyBorder="1" applyAlignment="1">
      <alignment vertical="center"/>
    </xf>
    <xf numFmtId="0" fontId="3" fillId="33" borderId="49" xfId="0" applyFont="1" applyFill="1" applyBorder="1" applyAlignment="1">
      <alignment vertical="center"/>
    </xf>
    <xf numFmtId="0" fontId="4" fillId="33" borderId="21" xfId="0" applyFont="1" applyFill="1" applyBorder="1" applyAlignment="1">
      <alignment vertical="center"/>
    </xf>
    <xf numFmtId="0" fontId="4" fillId="33" borderId="22" xfId="0" applyFont="1" applyFill="1" applyBorder="1" applyAlignment="1">
      <alignment vertical="center"/>
    </xf>
    <xf numFmtId="0" fontId="4" fillId="33" borderId="14" xfId="0" applyFont="1" applyFill="1" applyBorder="1" applyAlignment="1">
      <alignment vertical="center"/>
    </xf>
    <xf numFmtId="0" fontId="4" fillId="33" borderId="41" xfId="0" applyFont="1" applyFill="1" applyBorder="1" applyAlignment="1">
      <alignment vertical="center"/>
    </xf>
    <xf numFmtId="0" fontId="4" fillId="33" borderId="48" xfId="0" applyFont="1" applyFill="1" applyBorder="1" applyAlignment="1">
      <alignment vertical="center"/>
    </xf>
    <xf numFmtId="0" fontId="4" fillId="33" borderId="27" xfId="0" applyFont="1" applyFill="1" applyBorder="1" applyAlignment="1">
      <alignment vertical="center"/>
    </xf>
    <xf numFmtId="0" fontId="4" fillId="33" borderId="28" xfId="0" applyFont="1" applyFill="1" applyBorder="1" applyAlignment="1">
      <alignment vertical="center"/>
    </xf>
    <xf numFmtId="0" fontId="3" fillId="33" borderId="50" xfId="0" applyFont="1" applyFill="1" applyBorder="1" applyAlignment="1">
      <alignment vertical="center"/>
    </xf>
    <xf numFmtId="0" fontId="4" fillId="33" borderId="51" xfId="0" applyFont="1" applyFill="1" applyBorder="1" applyAlignment="1">
      <alignment vertical="center"/>
    </xf>
    <xf numFmtId="0" fontId="4" fillId="33" borderId="31" xfId="0" applyFont="1" applyFill="1" applyBorder="1" applyAlignment="1">
      <alignment vertical="center"/>
    </xf>
    <xf numFmtId="0" fontId="3" fillId="33" borderId="52" xfId="0" applyFont="1" applyFill="1" applyBorder="1" applyAlignment="1">
      <alignment vertical="center"/>
    </xf>
    <xf numFmtId="0" fontId="0" fillId="33" borderId="34" xfId="0" applyFill="1" applyBorder="1" applyAlignment="1">
      <alignment vertical="center"/>
    </xf>
    <xf numFmtId="0" fontId="0" fillId="33" borderId="53" xfId="0" applyFill="1" applyBorder="1" applyAlignment="1">
      <alignment vertical="center"/>
    </xf>
    <xf numFmtId="0" fontId="3" fillId="33" borderId="23" xfId="0" applyFont="1" applyFill="1" applyBorder="1" applyAlignment="1">
      <alignment vertical="center"/>
    </xf>
    <xf numFmtId="0" fontId="0" fillId="33" borderId="0" xfId="0" applyFill="1" applyAlignment="1">
      <alignment vertical="center"/>
    </xf>
    <xf numFmtId="0" fontId="0" fillId="33" borderId="24" xfId="0" applyFill="1" applyBorder="1" applyAlignment="1">
      <alignment vertical="center"/>
    </xf>
    <xf numFmtId="0" fontId="2" fillId="33" borderId="54" xfId="0" applyNumberFormat="1" applyFont="1" applyFill="1" applyBorder="1" applyAlignment="1">
      <alignment vertical="center"/>
    </xf>
    <xf numFmtId="0" fontId="0" fillId="33" borderId="16" xfId="0" applyNumberFormat="1" applyFont="1" applyFill="1" applyBorder="1" applyAlignment="1">
      <alignment vertical="center"/>
    </xf>
    <xf numFmtId="49" fontId="2" fillId="33" borderId="55" xfId="0" applyNumberFormat="1" applyFont="1" applyFill="1" applyBorder="1" applyAlignment="1" quotePrefix="1">
      <alignment vertical="center"/>
    </xf>
    <xf numFmtId="49" fontId="0" fillId="33" borderId="56" xfId="0" applyNumberFormat="1" applyFont="1" applyFill="1" applyBorder="1" applyAlignment="1">
      <alignment vertical="center"/>
    </xf>
    <xf numFmtId="0" fontId="0" fillId="33" borderId="14" xfId="0" applyFont="1" applyFill="1" applyBorder="1" applyAlignment="1">
      <alignment vertical="center"/>
    </xf>
    <xf numFmtId="0" fontId="2" fillId="33" borderId="43" xfId="0" applyFont="1" applyFill="1" applyBorder="1" applyAlignment="1">
      <alignment vertical="center"/>
    </xf>
    <xf numFmtId="0" fontId="0" fillId="33" borderId="17" xfId="0" applyFill="1" applyBorder="1" applyAlignment="1">
      <alignment vertical="center"/>
    </xf>
    <xf numFmtId="0" fontId="0" fillId="33" borderId="51" xfId="0" applyFill="1" applyBorder="1" applyAlignment="1">
      <alignment vertical="center"/>
    </xf>
    <xf numFmtId="0" fontId="0" fillId="33" borderId="31" xfId="0" applyFill="1" applyBorder="1" applyAlignment="1">
      <alignment vertical="center"/>
    </xf>
    <xf numFmtId="0" fontId="0" fillId="33" borderId="14" xfId="0" applyFill="1" applyBorder="1" applyAlignment="1">
      <alignment vertical="center"/>
    </xf>
    <xf numFmtId="49" fontId="2" fillId="33" borderId="43" xfId="0" applyNumberFormat="1" applyFont="1" applyFill="1" applyBorder="1" applyAlignment="1">
      <alignment vertical="center"/>
    </xf>
    <xf numFmtId="0" fontId="6" fillId="33" borderId="54" xfId="0" applyFont="1" applyFill="1" applyBorder="1" applyAlignment="1">
      <alignment vertical="center"/>
    </xf>
    <xf numFmtId="0" fontId="0" fillId="33" borderId="16" xfId="0" applyFill="1" applyBorder="1" applyAlignment="1">
      <alignment vertical="center"/>
    </xf>
    <xf numFmtId="0" fontId="5" fillId="33" borderId="50" xfId="0" applyFont="1" applyFill="1" applyBorder="1" applyAlignment="1">
      <alignment vertical="center"/>
    </xf>
    <xf numFmtId="0" fontId="6" fillId="33" borderId="43" xfId="0" applyFont="1" applyFill="1" applyBorder="1" applyAlignment="1">
      <alignment vertical="center"/>
    </xf>
    <xf numFmtId="0" fontId="6" fillId="33" borderId="11" xfId="0" applyFont="1" applyFill="1" applyBorder="1" applyAlignment="1">
      <alignment vertical="center"/>
    </xf>
    <xf numFmtId="0" fontId="6" fillId="33" borderId="19" xfId="0" applyFont="1" applyFill="1" applyBorder="1" applyAlignment="1">
      <alignment vertical="center"/>
    </xf>
    <xf numFmtId="0" fontId="6" fillId="33" borderId="20" xfId="0" applyFont="1" applyFill="1" applyBorder="1" applyAlignment="1">
      <alignment vertical="center"/>
    </xf>
    <xf numFmtId="0" fontId="3" fillId="33" borderId="25" xfId="0" applyFont="1" applyFill="1" applyBorder="1" applyAlignment="1">
      <alignment horizontal="left" vertical="center"/>
    </xf>
    <xf numFmtId="0" fontId="3" fillId="33" borderId="12"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26"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11" xfId="0" applyFont="1" applyFill="1" applyBorder="1" applyAlignment="1">
      <alignment horizontal="left" vertical="center"/>
    </xf>
    <xf numFmtId="0" fontId="3" fillId="33" borderId="19" xfId="0" applyFont="1" applyFill="1" applyBorder="1" applyAlignment="1">
      <alignment horizontal="left" vertical="center"/>
    </xf>
    <xf numFmtId="0" fontId="3" fillId="33" borderId="44" xfId="0" applyFont="1" applyFill="1" applyBorder="1" applyAlignment="1">
      <alignment horizontal="left" vertical="center"/>
    </xf>
    <xf numFmtId="0" fontId="5" fillId="36" borderId="29" xfId="0" applyFont="1" applyFill="1" applyBorder="1" applyAlignment="1">
      <alignment vertical="center"/>
    </xf>
    <xf numFmtId="0" fontId="5" fillId="36" borderId="30" xfId="0" applyFont="1" applyFill="1" applyBorder="1" applyAlignment="1">
      <alignment vertical="center"/>
    </xf>
    <xf numFmtId="0" fontId="5" fillId="36" borderId="57" xfId="0" applyFont="1" applyFill="1" applyBorder="1" applyAlignment="1">
      <alignment vertical="center"/>
    </xf>
    <xf numFmtId="0" fontId="3" fillId="33" borderId="58" xfId="0" applyFont="1" applyFill="1" applyBorder="1" applyAlignment="1">
      <alignment vertical="center"/>
    </xf>
    <xf numFmtId="0" fontId="4" fillId="33" borderId="59" xfId="0" applyFont="1" applyFill="1" applyBorder="1" applyAlignment="1">
      <alignment vertical="center"/>
    </xf>
    <xf numFmtId="0" fontId="4" fillId="33" borderId="60" xfId="0" applyFont="1" applyFill="1" applyBorder="1" applyAlignment="1">
      <alignment vertical="center"/>
    </xf>
    <xf numFmtId="0" fontId="5" fillId="33" borderId="25" xfId="0" applyFont="1" applyFill="1" applyBorder="1" applyAlignment="1">
      <alignment vertical="center"/>
    </xf>
    <xf numFmtId="0" fontId="5" fillId="33" borderId="26" xfId="0" applyFont="1" applyFill="1" applyBorder="1" applyAlignment="1">
      <alignment vertical="center"/>
    </xf>
    <xf numFmtId="0" fontId="5" fillId="33" borderId="27" xfId="0" applyFont="1" applyFill="1" applyBorder="1" applyAlignment="1">
      <alignment vertical="center"/>
    </xf>
    <xf numFmtId="0" fontId="5" fillId="33" borderId="28" xfId="0" applyFont="1" applyFill="1" applyBorder="1" applyAlignment="1">
      <alignment vertical="center"/>
    </xf>
    <xf numFmtId="0" fontId="6" fillId="33" borderId="11" xfId="0" applyFont="1" applyFill="1" applyBorder="1" applyAlignment="1">
      <alignment horizontal="center" vertical="center"/>
    </xf>
    <xf numFmtId="0" fontId="6" fillId="33" borderId="19" xfId="0" applyFont="1" applyFill="1" applyBorder="1" applyAlignment="1">
      <alignment horizontal="center" vertical="center"/>
    </xf>
    <xf numFmtId="0" fontId="6" fillId="33" borderId="20" xfId="0" applyFont="1" applyFill="1" applyBorder="1" applyAlignment="1">
      <alignment horizontal="center"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424"/>
  <sheetViews>
    <sheetView showGridLines="0" tabSelected="1" zoomScale="130" zoomScaleNormal="130" zoomScalePageLayoutView="0" workbookViewId="0" topLeftCell="A1">
      <selection activeCell="A9" sqref="A9:D9"/>
    </sheetView>
  </sheetViews>
  <sheetFormatPr defaultColWidth="11.421875" defaultRowHeight="12.75"/>
  <cols>
    <col min="1" max="1" width="85.8515625" style="120" bestFit="1" customWidth="1"/>
    <col min="2" max="2" width="13.7109375" style="120" customWidth="1"/>
    <col min="3" max="3" width="11.421875" style="120" bestFit="1" customWidth="1"/>
    <col min="4" max="4" width="22.8515625" style="120" customWidth="1"/>
    <col min="5" max="5" width="20.00390625" style="120" customWidth="1"/>
    <col min="6" max="6" width="17.8515625" style="120" bestFit="1" customWidth="1"/>
    <col min="7" max="7" width="11.421875" style="12" customWidth="1"/>
    <col min="8" max="11" width="11.421875" style="2" customWidth="1"/>
    <col min="12" max="16384" width="11.421875" style="1" customWidth="1"/>
  </cols>
  <sheetData>
    <row r="1" spans="1:8" s="11" customFormat="1" ht="16.5" thickBot="1">
      <c r="A1" s="227" t="s">
        <v>355</v>
      </c>
      <c r="B1" s="228"/>
      <c r="C1" s="228"/>
      <c r="D1" s="228"/>
      <c r="E1" s="228"/>
      <c r="F1" s="229"/>
      <c r="G1" s="10"/>
      <c r="H1" s="10"/>
    </row>
    <row r="2" spans="1:6" ht="18" customHeight="1" thickBot="1">
      <c r="A2" s="230" t="s">
        <v>173</v>
      </c>
      <c r="B2" s="231"/>
      <c r="C2" s="231"/>
      <c r="D2" s="231"/>
      <c r="E2" s="231"/>
      <c r="F2" s="232"/>
    </row>
    <row r="3" spans="1:6" ht="18" customHeight="1">
      <c r="A3" s="233" t="s">
        <v>0</v>
      </c>
      <c r="B3" s="13"/>
      <c r="C3" s="13"/>
      <c r="D3" s="13"/>
      <c r="E3" s="13"/>
      <c r="F3" s="14"/>
    </row>
    <row r="4" spans="1:6" ht="18" customHeight="1">
      <c r="A4" s="234" t="s">
        <v>1</v>
      </c>
      <c r="B4" s="235"/>
      <c r="C4" s="235"/>
      <c r="D4" s="235"/>
      <c r="E4" s="235"/>
      <c r="F4" s="236"/>
    </row>
    <row r="5" spans="1:6" ht="18" customHeight="1">
      <c r="A5" s="237"/>
      <c r="B5" s="238"/>
      <c r="C5" s="238"/>
      <c r="D5" s="239"/>
      <c r="E5" s="15" t="s">
        <v>2</v>
      </c>
      <c r="F5" s="32" t="s">
        <v>3</v>
      </c>
    </row>
    <row r="6" spans="1:6" ht="18" customHeight="1">
      <c r="A6" s="153" t="s">
        <v>4</v>
      </c>
      <c r="B6" s="182"/>
      <c r="C6" s="182"/>
      <c r="D6" s="182"/>
      <c r="E6" s="16">
        <v>2020</v>
      </c>
      <c r="F6" s="17"/>
    </row>
    <row r="7" spans="1:6" ht="18" customHeight="1">
      <c r="A7" s="153" t="s">
        <v>5</v>
      </c>
      <c r="B7" s="154"/>
      <c r="C7" s="154"/>
      <c r="D7" s="154"/>
      <c r="E7" s="16">
        <v>20</v>
      </c>
      <c r="F7" s="17" t="s">
        <v>6</v>
      </c>
    </row>
    <row r="8" spans="1:6" ht="18" customHeight="1">
      <c r="A8" s="153" t="s">
        <v>7</v>
      </c>
      <c r="B8" s="154"/>
      <c r="C8" s="154"/>
      <c r="D8" s="154"/>
      <c r="E8" s="16">
        <v>0</v>
      </c>
      <c r="F8" s="17" t="s">
        <v>6</v>
      </c>
    </row>
    <row r="9" spans="1:6" ht="18" customHeight="1">
      <c r="A9" s="153" t="s">
        <v>8</v>
      </c>
      <c r="B9" s="154"/>
      <c r="C9" s="154"/>
      <c r="D9" s="154"/>
      <c r="E9" s="16">
        <v>0</v>
      </c>
      <c r="F9" s="17" t="s">
        <v>6</v>
      </c>
    </row>
    <row r="10" spans="1:6" ht="18" customHeight="1">
      <c r="A10" s="153" t="s">
        <v>9</v>
      </c>
      <c r="B10" s="154"/>
      <c r="C10" s="154"/>
      <c r="D10" s="154"/>
      <c r="E10" s="16">
        <v>0</v>
      </c>
      <c r="F10" s="17" t="s">
        <v>6</v>
      </c>
    </row>
    <row r="11" spans="1:6" ht="18" customHeight="1" thickBot="1">
      <c r="A11" s="211" t="s">
        <v>10</v>
      </c>
      <c r="B11" s="212"/>
      <c r="C11" s="212"/>
      <c r="D11" s="212"/>
      <c r="E11" s="16">
        <v>0</v>
      </c>
      <c r="F11" s="18" t="s">
        <v>6</v>
      </c>
    </row>
    <row r="12" spans="1:6" ht="18" customHeight="1">
      <c r="A12" s="213" t="s">
        <v>11</v>
      </c>
      <c r="B12" s="192"/>
      <c r="C12" s="192"/>
      <c r="D12" s="192"/>
      <c r="E12" s="192"/>
      <c r="F12" s="193"/>
    </row>
    <row r="13" spans="1:6" ht="18" customHeight="1">
      <c r="A13" s="153" t="s">
        <v>283</v>
      </c>
      <c r="B13" s="182"/>
      <c r="C13" s="182"/>
      <c r="D13" s="182"/>
      <c r="E13" s="19">
        <v>45000</v>
      </c>
      <c r="F13" s="17" t="s">
        <v>12</v>
      </c>
    </row>
    <row r="14" spans="1:6" ht="18" customHeight="1">
      <c r="A14" s="153" t="s">
        <v>13</v>
      </c>
      <c r="B14" s="154"/>
      <c r="C14" s="154"/>
      <c r="D14" s="154"/>
      <c r="E14" s="19">
        <f>E13*0.3</f>
        <v>13500</v>
      </c>
      <c r="F14" s="17" t="s">
        <v>14</v>
      </c>
    </row>
    <row r="15" spans="1:6" ht="18" customHeight="1">
      <c r="A15" s="153" t="s">
        <v>15</v>
      </c>
      <c r="B15" s="154"/>
      <c r="C15" s="154"/>
      <c r="D15" s="154"/>
      <c r="E15" s="20">
        <v>6.5</v>
      </c>
      <c r="F15" s="17" t="s">
        <v>16</v>
      </c>
    </row>
    <row r="16" spans="1:6" ht="18" customHeight="1">
      <c r="A16" s="153" t="s">
        <v>15</v>
      </c>
      <c r="B16" s="154"/>
      <c r="C16" s="154"/>
      <c r="D16" s="154"/>
      <c r="E16" s="20">
        <v>0</v>
      </c>
      <c r="F16" s="17" t="s">
        <v>17</v>
      </c>
    </row>
    <row r="17" spans="1:6" ht="18" customHeight="1">
      <c r="A17" s="153" t="s">
        <v>284</v>
      </c>
      <c r="B17" s="154"/>
      <c r="C17" s="154"/>
      <c r="D17" s="154"/>
      <c r="E17" s="20">
        <v>0</v>
      </c>
      <c r="F17" s="17" t="s">
        <v>12</v>
      </c>
    </row>
    <row r="18" spans="1:6" ht="18" customHeight="1">
      <c r="A18" s="153" t="s">
        <v>281</v>
      </c>
      <c r="B18" s="154"/>
      <c r="C18" s="154"/>
      <c r="D18" s="154"/>
      <c r="E18" s="20">
        <f>E17*0.86</f>
        <v>0</v>
      </c>
      <c r="F18" s="17" t="s">
        <v>14</v>
      </c>
    </row>
    <row r="19" spans="1:6" ht="18" customHeight="1">
      <c r="A19" s="153" t="s">
        <v>282</v>
      </c>
      <c r="B19" s="154"/>
      <c r="C19" s="154"/>
      <c r="D19" s="154"/>
      <c r="E19" s="20">
        <v>0</v>
      </c>
      <c r="F19" s="17" t="s">
        <v>12</v>
      </c>
    </row>
    <row r="20" spans="1:6" ht="18" customHeight="1" thickBot="1">
      <c r="A20" s="211" t="s">
        <v>282</v>
      </c>
      <c r="B20" s="212"/>
      <c r="C20" s="212"/>
      <c r="D20" s="212"/>
      <c r="E20" s="21">
        <f>E19*0.86</f>
        <v>0</v>
      </c>
      <c r="F20" s="18" t="s">
        <v>14</v>
      </c>
    </row>
    <row r="21" spans="1:6" ht="18" customHeight="1">
      <c r="A21" s="213" t="s">
        <v>18</v>
      </c>
      <c r="B21" s="207"/>
      <c r="C21" s="207"/>
      <c r="D21" s="207"/>
      <c r="E21" s="207"/>
      <c r="F21" s="208"/>
    </row>
    <row r="22" spans="1:6" ht="18" customHeight="1">
      <c r="A22" s="153" t="s">
        <v>250</v>
      </c>
      <c r="B22" s="154"/>
      <c r="C22" s="154"/>
      <c r="D22" s="154"/>
      <c r="E22" s="20">
        <v>34</v>
      </c>
      <c r="F22" s="22" t="s">
        <v>19</v>
      </c>
    </row>
    <row r="23" spans="1:6" ht="18" customHeight="1">
      <c r="A23" s="153" t="s">
        <v>20</v>
      </c>
      <c r="B23" s="182"/>
      <c r="C23" s="182"/>
      <c r="D23" s="182"/>
      <c r="E23" s="20">
        <v>5</v>
      </c>
      <c r="F23" s="22" t="s">
        <v>21</v>
      </c>
    </row>
    <row r="24" spans="1:6" ht="18" customHeight="1">
      <c r="A24" s="153" t="s">
        <v>22</v>
      </c>
      <c r="B24" s="182"/>
      <c r="C24" s="182"/>
      <c r="D24" s="182"/>
      <c r="E24" s="20">
        <v>2</v>
      </c>
      <c r="F24" s="22" t="s">
        <v>23</v>
      </c>
    </row>
    <row r="25" spans="1:6" ht="18" customHeight="1">
      <c r="A25" s="153" t="s">
        <v>24</v>
      </c>
      <c r="B25" s="182"/>
      <c r="C25" s="182"/>
      <c r="D25" s="182"/>
      <c r="E25" s="20">
        <v>7</v>
      </c>
      <c r="F25" s="22" t="s">
        <v>25</v>
      </c>
    </row>
    <row r="26" spans="1:6" ht="18" customHeight="1">
      <c r="A26" s="153" t="s">
        <v>26</v>
      </c>
      <c r="B26" s="154"/>
      <c r="C26" s="154"/>
      <c r="D26" s="154"/>
      <c r="E26" s="20">
        <v>0</v>
      </c>
      <c r="F26" s="23" t="s">
        <v>27</v>
      </c>
    </row>
    <row r="27" spans="1:6" ht="18" customHeight="1">
      <c r="A27" s="153" t="s">
        <v>28</v>
      </c>
      <c r="B27" s="154"/>
      <c r="C27" s="154"/>
      <c r="D27" s="154"/>
      <c r="E27" s="20">
        <v>100</v>
      </c>
      <c r="F27" s="23" t="s">
        <v>27</v>
      </c>
    </row>
    <row r="28" spans="1:6" ht="18" customHeight="1">
      <c r="A28" s="153" t="s">
        <v>251</v>
      </c>
      <c r="B28" s="182"/>
      <c r="C28" s="182"/>
      <c r="D28" s="182"/>
      <c r="E28" s="20">
        <f>100-E26-E27</f>
        <v>0</v>
      </c>
      <c r="F28" s="23" t="s">
        <v>27</v>
      </c>
    </row>
    <row r="29" spans="1:6" ht="18" customHeight="1" thickBot="1">
      <c r="A29" s="215" t="s">
        <v>29</v>
      </c>
      <c r="B29" s="216"/>
      <c r="C29" s="216"/>
      <c r="D29" s="217"/>
      <c r="E29" s="20">
        <v>12</v>
      </c>
      <c r="F29" s="23" t="s">
        <v>30</v>
      </c>
    </row>
    <row r="30" spans="1:6" ht="18" customHeight="1">
      <c r="A30" s="213" t="s">
        <v>31</v>
      </c>
      <c r="B30" s="192"/>
      <c r="C30" s="192"/>
      <c r="D30" s="192"/>
      <c r="E30" s="192"/>
      <c r="F30" s="193"/>
    </row>
    <row r="31" spans="1:6" ht="18" customHeight="1">
      <c r="A31" s="153" t="s">
        <v>252</v>
      </c>
      <c r="B31" s="154"/>
      <c r="C31" s="154"/>
      <c r="D31" s="154"/>
      <c r="E31" s="20">
        <v>0</v>
      </c>
      <c r="F31" s="23" t="s">
        <v>32</v>
      </c>
    </row>
    <row r="32" spans="1:6" ht="18" customHeight="1">
      <c r="A32" s="153" t="s">
        <v>253</v>
      </c>
      <c r="B32" s="154"/>
      <c r="C32" s="154"/>
      <c r="D32" s="154"/>
      <c r="E32" s="20">
        <v>0</v>
      </c>
      <c r="F32" s="23" t="s">
        <v>32</v>
      </c>
    </row>
    <row r="33" spans="1:6" ht="18" customHeight="1">
      <c r="A33" s="153" t="s">
        <v>254</v>
      </c>
      <c r="B33" s="154"/>
      <c r="C33" s="154"/>
      <c r="D33" s="154"/>
      <c r="E33" s="20">
        <v>18</v>
      </c>
      <c r="F33" s="23" t="s">
        <v>33</v>
      </c>
    </row>
    <row r="34" spans="1:6" ht="18" customHeight="1">
      <c r="A34" s="153" t="s">
        <v>255</v>
      </c>
      <c r="B34" s="154"/>
      <c r="C34" s="154"/>
      <c r="D34" s="154"/>
      <c r="E34" s="20">
        <v>46</v>
      </c>
      <c r="F34" s="24" t="s">
        <v>34</v>
      </c>
    </row>
    <row r="35" spans="1:6" ht="18" customHeight="1">
      <c r="A35" s="153" t="s">
        <v>256</v>
      </c>
      <c r="B35" s="154"/>
      <c r="C35" s="154"/>
      <c r="D35" s="154"/>
      <c r="E35" s="20">
        <v>0</v>
      </c>
      <c r="F35" s="23" t="s">
        <v>35</v>
      </c>
    </row>
    <row r="36" spans="1:6" ht="18" customHeight="1" thickBot="1">
      <c r="A36" s="211" t="s">
        <v>36</v>
      </c>
      <c r="B36" s="212"/>
      <c r="C36" s="212"/>
      <c r="D36" s="212"/>
      <c r="E36" s="21">
        <v>200</v>
      </c>
      <c r="F36" s="25" t="s">
        <v>37</v>
      </c>
    </row>
    <row r="37" spans="1:6" ht="18" customHeight="1">
      <c r="A37" s="213" t="s">
        <v>257</v>
      </c>
      <c r="B37" s="192"/>
      <c r="C37" s="192"/>
      <c r="D37" s="192"/>
      <c r="E37" s="192"/>
      <c r="F37" s="193"/>
    </row>
    <row r="38" spans="1:6" ht="18" customHeight="1">
      <c r="A38" s="153" t="s">
        <v>261</v>
      </c>
      <c r="B38" s="154"/>
      <c r="C38" s="154"/>
      <c r="D38" s="154"/>
      <c r="E38" s="19">
        <v>0</v>
      </c>
      <c r="F38" s="23" t="s">
        <v>32</v>
      </c>
    </row>
    <row r="39" spans="1:6" ht="18" customHeight="1">
      <c r="A39" s="153" t="s">
        <v>262</v>
      </c>
      <c r="B39" s="154"/>
      <c r="C39" s="154"/>
      <c r="D39" s="154"/>
      <c r="E39" s="19">
        <v>0</v>
      </c>
      <c r="F39" s="23" t="s">
        <v>34</v>
      </c>
    </row>
    <row r="40" spans="1:6" ht="18" customHeight="1" thickBot="1">
      <c r="A40" s="211" t="s">
        <v>263</v>
      </c>
      <c r="B40" s="212"/>
      <c r="C40" s="212"/>
      <c r="D40" s="212"/>
      <c r="E40" s="26">
        <v>0</v>
      </c>
      <c r="F40" s="25" t="s">
        <v>38</v>
      </c>
    </row>
    <row r="41" spans="1:6" ht="18" customHeight="1">
      <c r="A41" s="213" t="s">
        <v>258</v>
      </c>
      <c r="B41" s="192"/>
      <c r="C41" s="192"/>
      <c r="D41" s="192"/>
      <c r="E41" s="192"/>
      <c r="F41" s="193"/>
    </row>
    <row r="42" spans="1:7" ht="18" customHeight="1" thickBot="1">
      <c r="A42" s="153" t="s">
        <v>260</v>
      </c>
      <c r="B42" s="154"/>
      <c r="C42" s="154"/>
      <c r="D42" s="154"/>
      <c r="E42" s="20">
        <v>10</v>
      </c>
      <c r="F42" s="23" t="s">
        <v>32</v>
      </c>
      <c r="G42" s="27"/>
    </row>
    <row r="43" spans="1:6" ht="18" customHeight="1">
      <c r="A43" s="213" t="s">
        <v>259</v>
      </c>
      <c r="B43" s="192"/>
      <c r="C43" s="192"/>
      <c r="D43" s="192"/>
      <c r="E43" s="192"/>
      <c r="F43" s="193"/>
    </row>
    <row r="44" spans="1:7" ht="18" customHeight="1">
      <c r="A44" s="153" t="s">
        <v>264</v>
      </c>
      <c r="B44" s="154"/>
      <c r="C44" s="154"/>
      <c r="D44" s="154"/>
      <c r="E44" s="20">
        <v>0</v>
      </c>
      <c r="F44" s="23" t="s">
        <v>33</v>
      </c>
      <c r="G44" s="27"/>
    </row>
    <row r="45" spans="1:6" ht="18" customHeight="1">
      <c r="A45" s="153" t="s">
        <v>262</v>
      </c>
      <c r="B45" s="154"/>
      <c r="C45" s="154"/>
      <c r="D45" s="154"/>
      <c r="E45" s="20">
        <v>0</v>
      </c>
      <c r="F45" s="23" t="s">
        <v>34</v>
      </c>
    </row>
    <row r="46" spans="1:6" ht="18" customHeight="1" thickBot="1">
      <c r="A46" s="211" t="s">
        <v>263</v>
      </c>
      <c r="B46" s="212"/>
      <c r="C46" s="212"/>
      <c r="D46" s="212"/>
      <c r="E46" s="21">
        <v>0</v>
      </c>
      <c r="F46" s="25" t="s">
        <v>38</v>
      </c>
    </row>
    <row r="47" spans="1:6" ht="18" customHeight="1">
      <c r="A47" s="213" t="s">
        <v>39</v>
      </c>
      <c r="B47" s="207"/>
      <c r="C47" s="207"/>
      <c r="D47" s="207"/>
      <c r="E47" s="207"/>
      <c r="F47" s="208"/>
    </row>
    <row r="48" spans="1:6" ht="18" customHeight="1">
      <c r="A48" s="153" t="s">
        <v>40</v>
      </c>
      <c r="B48" s="154"/>
      <c r="C48" s="154"/>
      <c r="D48" s="154"/>
      <c r="E48" s="20">
        <v>120</v>
      </c>
      <c r="F48" s="23" t="s">
        <v>41</v>
      </c>
    </row>
    <row r="49" spans="1:6" ht="18" customHeight="1">
      <c r="A49" s="153" t="s">
        <v>42</v>
      </c>
      <c r="B49" s="154"/>
      <c r="C49" s="154"/>
      <c r="D49" s="154"/>
      <c r="E49" s="20">
        <v>0</v>
      </c>
      <c r="F49" s="23" t="s">
        <v>41</v>
      </c>
    </row>
    <row r="50" spans="1:6" ht="18" customHeight="1">
      <c r="A50" s="153" t="s">
        <v>43</v>
      </c>
      <c r="B50" s="154"/>
      <c r="C50" s="154"/>
      <c r="D50" s="154"/>
      <c r="E50" s="20">
        <v>30</v>
      </c>
      <c r="F50" s="23" t="s">
        <v>44</v>
      </c>
    </row>
    <row r="51" spans="1:13" ht="18" customHeight="1" thickBot="1">
      <c r="A51" s="214" t="s">
        <v>45</v>
      </c>
      <c r="B51" s="206"/>
      <c r="C51" s="206"/>
      <c r="D51" s="206"/>
      <c r="E51" s="28">
        <v>3</v>
      </c>
      <c r="F51" s="29" t="s">
        <v>46</v>
      </c>
      <c r="M51" s="5"/>
    </row>
    <row r="52" spans="1:6" ht="18" customHeight="1" thickBot="1">
      <c r="A52" s="12"/>
      <c r="B52" s="12"/>
      <c r="C52" s="12"/>
      <c r="D52" s="12"/>
      <c r="E52" s="12"/>
      <c r="F52" s="12"/>
    </row>
    <row r="53" spans="1:6" ht="18" customHeight="1">
      <c r="A53" s="191" t="s">
        <v>47</v>
      </c>
      <c r="B53" s="207"/>
      <c r="C53" s="207"/>
      <c r="D53" s="207"/>
      <c r="E53" s="207"/>
      <c r="F53" s="208"/>
    </row>
    <row r="54" spans="1:6" ht="18" customHeight="1">
      <c r="A54" s="9"/>
      <c r="B54" s="30"/>
      <c r="C54" s="31"/>
      <c r="D54" s="15" t="s">
        <v>48</v>
      </c>
      <c r="E54" s="133" t="s">
        <v>3</v>
      </c>
      <c r="F54" s="32" t="s">
        <v>49</v>
      </c>
    </row>
    <row r="55" spans="1:6" ht="18" customHeight="1">
      <c r="A55" s="155" t="s">
        <v>228</v>
      </c>
      <c r="B55" s="154"/>
      <c r="C55" s="154"/>
      <c r="D55" s="154"/>
      <c r="E55" s="154"/>
      <c r="F55" s="209"/>
    </row>
    <row r="56" spans="1:6" ht="18" customHeight="1">
      <c r="A56" s="155" t="s">
        <v>50</v>
      </c>
      <c r="B56" s="154"/>
      <c r="C56" s="154"/>
      <c r="D56" s="20">
        <v>46</v>
      </c>
      <c r="E56" s="33" t="s">
        <v>27</v>
      </c>
      <c r="F56" s="34" t="s">
        <v>51</v>
      </c>
    </row>
    <row r="57" spans="1:6" ht="18" customHeight="1">
      <c r="A57" s="135" t="s">
        <v>265</v>
      </c>
      <c r="B57" s="154"/>
      <c r="C57" s="154"/>
      <c r="D57" s="20">
        <v>0.26</v>
      </c>
      <c r="E57" s="35" t="s">
        <v>52</v>
      </c>
      <c r="F57" s="34" t="s">
        <v>51</v>
      </c>
    </row>
    <row r="58" spans="1:6" ht="18" customHeight="1">
      <c r="A58" s="155" t="s">
        <v>160</v>
      </c>
      <c r="B58" s="154"/>
      <c r="C58" s="154"/>
      <c r="D58" s="154"/>
      <c r="E58" s="154"/>
      <c r="F58" s="209"/>
    </row>
    <row r="59" spans="1:6" ht="18" customHeight="1">
      <c r="A59" s="135" t="s">
        <v>238</v>
      </c>
      <c r="B59" s="154"/>
      <c r="C59" s="154"/>
      <c r="D59" s="36">
        <v>0.04</v>
      </c>
      <c r="E59" s="35" t="s">
        <v>53</v>
      </c>
      <c r="F59" s="34" t="s">
        <v>51</v>
      </c>
    </row>
    <row r="60" spans="1:6" ht="18" customHeight="1">
      <c r="A60" s="155" t="s">
        <v>54</v>
      </c>
      <c r="B60" s="154"/>
      <c r="C60" s="154"/>
      <c r="D60" s="154"/>
      <c r="E60" s="154"/>
      <c r="F60" s="209"/>
    </row>
    <row r="61" spans="1:6" ht="18" customHeight="1">
      <c r="A61" s="135" t="s">
        <v>55</v>
      </c>
      <c r="B61" s="154"/>
      <c r="C61" s="154"/>
      <c r="D61" s="20">
        <v>60</v>
      </c>
      <c r="E61" s="35" t="s">
        <v>27</v>
      </c>
      <c r="F61" s="34" t="s">
        <v>56</v>
      </c>
    </row>
    <row r="62" spans="1:6" ht="18" customHeight="1">
      <c r="A62" s="155" t="s">
        <v>177</v>
      </c>
      <c r="B62" s="154"/>
      <c r="C62" s="154"/>
      <c r="D62" s="154"/>
      <c r="E62" s="154"/>
      <c r="F62" s="209"/>
    </row>
    <row r="63" spans="1:6" ht="18" customHeight="1">
      <c r="A63" s="135" t="s">
        <v>276</v>
      </c>
      <c r="B63" s="154"/>
      <c r="C63" s="154"/>
      <c r="D63" s="36">
        <v>0.22</v>
      </c>
      <c r="E63" s="35" t="s">
        <v>57</v>
      </c>
      <c r="F63" s="34" t="s">
        <v>51</v>
      </c>
    </row>
    <row r="64" spans="1:6" ht="18" customHeight="1">
      <c r="A64" s="135" t="s">
        <v>58</v>
      </c>
      <c r="B64" s="154"/>
      <c r="C64" s="154"/>
      <c r="D64" s="37">
        <v>0.007</v>
      </c>
      <c r="E64" s="35" t="s">
        <v>59</v>
      </c>
      <c r="F64" s="34" t="s">
        <v>51</v>
      </c>
    </row>
    <row r="65" spans="1:6" ht="18" customHeight="1">
      <c r="A65" s="135" t="s">
        <v>60</v>
      </c>
      <c r="B65" s="154"/>
      <c r="C65" s="154"/>
      <c r="D65" s="38">
        <v>0</v>
      </c>
      <c r="E65" s="35" t="s">
        <v>61</v>
      </c>
      <c r="F65" s="34" t="s">
        <v>56</v>
      </c>
    </row>
    <row r="66" spans="1:6" ht="18" customHeight="1">
      <c r="A66" s="155" t="s">
        <v>231</v>
      </c>
      <c r="B66" s="182"/>
      <c r="C66" s="182"/>
      <c r="D66" s="182"/>
      <c r="E66" s="182"/>
      <c r="F66" s="209"/>
    </row>
    <row r="67" spans="1:6" ht="18" customHeight="1">
      <c r="A67" s="135" t="s">
        <v>62</v>
      </c>
      <c r="B67" s="150"/>
      <c r="C67" s="154"/>
      <c r="D67" s="39">
        <v>800</v>
      </c>
      <c r="E67" s="35" t="s">
        <v>63</v>
      </c>
      <c r="F67" s="40" t="s">
        <v>64</v>
      </c>
    </row>
    <row r="68" spans="1:6" ht="18" customHeight="1">
      <c r="A68" s="135" t="s">
        <v>65</v>
      </c>
      <c r="B68" s="154"/>
      <c r="C68" s="154"/>
      <c r="D68" s="39">
        <v>0</v>
      </c>
      <c r="E68" s="35" t="s">
        <v>63</v>
      </c>
      <c r="F68" s="40" t="s">
        <v>64</v>
      </c>
    </row>
    <row r="69" spans="1:6" ht="18" customHeight="1">
      <c r="A69" s="155" t="s">
        <v>233</v>
      </c>
      <c r="B69" s="182"/>
      <c r="C69" s="182"/>
      <c r="D69" s="182"/>
      <c r="E69" s="182"/>
      <c r="F69" s="209"/>
    </row>
    <row r="70" spans="1:6" ht="18" customHeight="1">
      <c r="A70" s="155" t="s">
        <v>234</v>
      </c>
      <c r="B70" s="154"/>
      <c r="C70" s="154"/>
      <c r="D70" s="38">
        <v>0</v>
      </c>
      <c r="E70" s="7" t="s">
        <v>186</v>
      </c>
      <c r="F70" s="34" t="s">
        <v>51</v>
      </c>
    </row>
    <row r="71" spans="1:6" ht="18" customHeight="1">
      <c r="A71" s="155" t="s">
        <v>236</v>
      </c>
      <c r="B71" s="182"/>
      <c r="C71" s="182"/>
      <c r="D71" s="182"/>
      <c r="E71" s="182"/>
      <c r="F71" s="209"/>
    </row>
    <row r="72" spans="1:6" ht="18" customHeight="1">
      <c r="A72" s="135" t="s">
        <v>66</v>
      </c>
      <c r="B72" s="154"/>
      <c r="C72" s="154"/>
      <c r="D72" s="38">
        <v>0</v>
      </c>
      <c r="E72" s="35" t="s">
        <v>67</v>
      </c>
      <c r="F72" s="40" t="s">
        <v>64</v>
      </c>
    </row>
    <row r="73" spans="1:6" ht="18" customHeight="1">
      <c r="A73" s="155" t="s">
        <v>237</v>
      </c>
      <c r="B73" s="182"/>
      <c r="C73" s="182"/>
      <c r="D73" s="182"/>
      <c r="E73" s="182"/>
      <c r="F73" s="209"/>
    </row>
    <row r="74" spans="1:6" ht="18" customHeight="1">
      <c r="A74" s="135" t="s">
        <v>266</v>
      </c>
      <c r="B74" s="154"/>
      <c r="C74" s="154"/>
      <c r="D74" s="39">
        <v>0</v>
      </c>
      <c r="E74" s="35" t="s">
        <v>33</v>
      </c>
      <c r="F74" s="40" t="s">
        <v>56</v>
      </c>
    </row>
    <row r="75" spans="1:6" ht="18" customHeight="1">
      <c r="A75" s="135" t="s">
        <v>267</v>
      </c>
      <c r="B75" s="154"/>
      <c r="C75" s="154"/>
      <c r="D75" s="39">
        <v>0</v>
      </c>
      <c r="E75" s="35" t="s">
        <v>68</v>
      </c>
      <c r="F75" s="40" t="s">
        <v>56</v>
      </c>
    </row>
    <row r="76" spans="1:6" ht="18" customHeight="1" thickBot="1">
      <c r="A76" s="210" t="s">
        <v>268</v>
      </c>
      <c r="B76" s="206"/>
      <c r="C76" s="206"/>
      <c r="D76" s="41">
        <v>0</v>
      </c>
      <c r="E76" s="42" t="s">
        <v>69</v>
      </c>
      <c r="F76" s="43" t="s">
        <v>70</v>
      </c>
    </row>
    <row r="77" spans="1:6" ht="18" customHeight="1" thickBot="1">
      <c r="A77" s="44"/>
      <c r="B77" s="44"/>
      <c r="C77" s="44"/>
      <c r="D77" s="44"/>
      <c r="E77" s="44"/>
      <c r="F77" s="44"/>
    </row>
    <row r="78" spans="1:6" ht="18" customHeight="1">
      <c r="A78" s="191" t="s">
        <v>71</v>
      </c>
      <c r="B78" s="207"/>
      <c r="C78" s="207"/>
      <c r="D78" s="207"/>
      <c r="E78" s="207"/>
      <c r="F78" s="208"/>
    </row>
    <row r="79" spans="1:6" ht="18" customHeight="1">
      <c r="A79" s="45"/>
      <c r="B79" s="30"/>
      <c r="C79" s="31"/>
      <c r="D79" s="15" t="s">
        <v>48</v>
      </c>
      <c r="E79" s="133" t="s">
        <v>3</v>
      </c>
      <c r="F79" s="32" t="s">
        <v>49</v>
      </c>
    </row>
    <row r="80" spans="1:6" ht="18" customHeight="1">
      <c r="A80" s="141" t="s">
        <v>72</v>
      </c>
      <c r="B80" s="142"/>
      <c r="C80" s="143"/>
      <c r="D80" s="8">
        <v>298</v>
      </c>
      <c r="E80" s="7" t="s">
        <v>198</v>
      </c>
      <c r="F80" s="34" t="s">
        <v>51</v>
      </c>
    </row>
    <row r="81" spans="1:6" ht="18" customHeight="1">
      <c r="A81" s="155" t="s">
        <v>73</v>
      </c>
      <c r="B81" s="154"/>
      <c r="C81" s="154"/>
      <c r="D81" s="8">
        <v>25</v>
      </c>
      <c r="E81" s="7" t="s">
        <v>202</v>
      </c>
      <c r="F81" s="34" t="s">
        <v>51</v>
      </c>
    </row>
    <row r="82" spans="1:6" ht="18" customHeight="1">
      <c r="A82" s="155" t="s">
        <v>74</v>
      </c>
      <c r="B82" s="182"/>
      <c r="C82" s="182"/>
      <c r="D82" s="8">
        <v>1.57</v>
      </c>
      <c r="E82" s="7" t="s">
        <v>75</v>
      </c>
      <c r="F82" s="34" t="s">
        <v>51</v>
      </c>
    </row>
    <row r="83" spans="1:6" ht="18" customHeight="1">
      <c r="A83" s="153" t="s">
        <v>76</v>
      </c>
      <c r="B83" s="154"/>
      <c r="C83" s="154"/>
      <c r="D83" s="20">
        <v>3.67</v>
      </c>
      <c r="E83" s="46" t="s">
        <v>77</v>
      </c>
      <c r="F83" s="34" t="s">
        <v>51</v>
      </c>
    </row>
    <row r="84" spans="1:6" ht="18" customHeight="1">
      <c r="A84" s="155" t="s">
        <v>78</v>
      </c>
      <c r="B84" s="154"/>
      <c r="C84" s="154"/>
      <c r="D84" s="8">
        <v>0.67</v>
      </c>
      <c r="E84" s="7" t="s">
        <v>79</v>
      </c>
      <c r="F84" s="34" t="s">
        <v>51</v>
      </c>
    </row>
    <row r="85" spans="1:6" ht="18" customHeight="1">
      <c r="A85" s="141" t="s">
        <v>241</v>
      </c>
      <c r="B85" s="142"/>
      <c r="C85" s="143"/>
      <c r="D85" s="8">
        <v>0.01</v>
      </c>
      <c r="E85" s="7" t="s">
        <v>80</v>
      </c>
      <c r="F85" s="34" t="s">
        <v>51</v>
      </c>
    </row>
    <row r="86" spans="1:6" ht="18" customHeight="1">
      <c r="A86" s="155" t="s">
        <v>239</v>
      </c>
      <c r="B86" s="154"/>
      <c r="C86" s="154"/>
      <c r="D86" s="47">
        <f>0.01+0.3*0.0075</f>
        <v>0.01225</v>
      </c>
      <c r="E86" s="7" t="s">
        <v>81</v>
      </c>
      <c r="F86" s="34" t="s">
        <v>51</v>
      </c>
    </row>
    <row r="87" spans="1:6" ht="18" customHeight="1">
      <c r="A87" s="155" t="s">
        <v>240</v>
      </c>
      <c r="B87" s="154"/>
      <c r="C87" s="154"/>
      <c r="D87" s="47">
        <v>0.02225</v>
      </c>
      <c r="E87" s="7" t="s">
        <v>81</v>
      </c>
      <c r="F87" s="34" t="s">
        <v>51</v>
      </c>
    </row>
    <row r="88" spans="1:6" ht="18" customHeight="1">
      <c r="A88" s="155" t="s">
        <v>82</v>
      </c>
      <c r="B88" s="154"/>
      <c r="C88" s="154"/>
      <c r="D88" s="48">
        <v>1.41</v>
      </c>
      <c r="E88" s="7" t="s">
        <v>83</v>
      </c>
      <c r="F88" s="34" t="s">
        <v>51</v>
      </c>
    </row>
    <row r="89" spans="1:6" ht="18" customHeight="1">
      <c r="A89" s="155" t="s">
        <v>84</v>
      </c>
      <c r="B89" s="154"/>
      <c r="C89" s="154"/>
      <c r="D89" s="48">
        <f>1/11</f>
        <v>0.09090909090909091</v>
      </c>
      <c r="E89" s="7" t="s">
        <v>85</v>
      </c>
      <c r="F89" s="34" t="s">
        <v>51</v>
      </c>
    </row>
    <row r="90" spans="1:6" ht="18" customHeight="1">
      <c r="A90" s="155" t="s">
        <v>86</v>
      </c>
      <c r="B90" s="154"/>
      <c r="C90" s="154"/>
      <c r="D90" s="48">
        <f>1/11</f>
        <v>0.09090909090909091</v>
      </c>
      <c r="E90" s="7" t="s">
        <v>85</v>
      </c>
      <c r="F90" s="34" t="s">
        <v>51</v>
      </c>
    </row>
    <row r="91" spans="1:6" ht="18" customHeight="1">
      <c r="A91" s="155" t="s">
        <v>87</v>
      </c>
      <c r="B91" s="154"/>
      <c r="C91" s="154"/>
      <c r="D91" s="48">
        <v>0.79</v>
      </c>
      <c r="E91" s="7" t="s">
        <v>88</v>
      </c>
      <c r="F91" s="34" t="s">
        <v>51</v>
      </c>
    </row>
    <row r="92" spans="1:6" ht="18" customHeight="1">
      <c r="A92" s="155" t="s">
        <v>89</v>
      </c>
      <c r="B92" s="154"/>
      <c r="C92" s="154"/>
      <c r="D92" s="48">
        <v>1.57</v>
      </c>
      <c r="E92" s="7" t="s">
        <v>90</v>
      </c>
      <c r="F92" s="34" t="s">
        <v>51</v>
      </c>
    </row>
    <row r="93" spans="1:7" ht="18" customHeight="1">
      <c r="A93" s="155" t="s">
        <v>352</v>
      </c>
      <c r="B93" s="154"/>
      <c r="C93" s="154"/>
      <c r="D93" s="36">
        <v>3.5</v>
      </c>
      <c r="E93" s="7" t="s">
        <v>190</v>
      </c>
      <c r="F93" s="34" t="s">
        <v>51</v>
      </c>
      <c r="G93" s="27"/>
    </row>
    <row r="94" spans="1:7" ht="18" customHeight="1">
      <c r="A94" s="155" t="s">
        <v>353</v>
      </c>
      <c r="B94" s="154"/>
      <c r="C94" s="154"/>
      <c r="D94" s="36">
        <v>3.4</v>
      </c>
      <c r="E94" s="7" t="s">
        <v>190</v>
      </c>
      <c r="F94" s="34" t="s">
        <v>51</v>
      </c>
      <c r="G94" s="27"/>
    </row>
    <row r="95" spans="1:7" ht="18" customHeight="1">
      <c r="A95" s="155" t="s">
        <v>354</v>
      </c>
      <c r="B95" s="154"/>
      <c r="C95" s="154"/>
      <c r="D95" s="36">
        <v>3.52</v>
      </c>
      <c r="E95" s="7" t="s">
        <v>190</v>
      </c>
      <c r="F95" s="34" t="s">
        <v>51</v>
      </c>
      <c r="G95" s="27"/>
    </row>
    <row r="96" spans="1:6" ht="18" customHeight="1">
      <c r="A96" s="155" t="s">
        <v>205</v>
      </c>
      <c r="B96" s="154"/>
      <c r="C96" s="154"/>
      <c r="D96" s="36">
        <v>3.4</v>
      </c>
      <c r="E96" s="7" t="s">
        <v>190</v>
      </c>
      <c r="F96" s="34" t="s">
        <v>51</v>
      </c>
    </row>
    <row r="97" spans="1:6" ht="18" customHeight="1">
      <c r="A97" s="155" t="s">
        <v>206</v>
      </c>
      <c r="B97" s="154"/>
      <c r="C97" s="154"/>
      <c r="D97" s="36">
        <v>0.54</v>
      </c>
      <c r="E97" s="7" t="s">
        <v>191</v>
      </c>
      <c r="F97" s="34" t="s">
        <v>51</v>
      </c>
    </row>
    <row r="98" spans="1:6" ht="18" customHeight="1">
      <c r="A98" s="155" t="s">
        <v>204</v>
      </c>
      <c r="B98" s="154"/>
      <c r="C98" s="154"/>
      <c r="D98" s="36">
        <v>0.42</v>
      </c>
      <c r="E98" s="7" t="s">
        <v>192</v>
      </c>
      <c r="F98" s="34" t="s">
        <v>51</v>
      </c>
    </row>
    <row r="99" spans="1:6" ht="18" customHeight="1">
      <c r="A99" s="155" t="s">
        <v>207</v>
      </c>
      <c r="B99" s="154"/>
      <c r="C99" s="154"/>
      <c r="D99" s="36">
        <v>0.02</v>
      </c>
      <c r="E99" s="7" t="s">
        <v>196</v>
      </c>
      <c r="F99" s="34" t="s">
        <v>51</v>
      </c>
    </row>
    <row r="100" spans="1:6" ht="18" customHeight="1">
      <c r="A100" s="155" t="s">
        <v>208</v>
      </c>
      <c r="B100" s="154"/>
      <c r="C100" s="154"/>
      <c r="D100" s="8">
        <v>2.14</v>
      </c>
      <c r="E100" s="7" t="s">
        <v>197</v>
      </c>
      <c r="F100" s="34" t="s">
        <v>51</v>
      </c>
    </row>
    <row r="101" spans="1:6" ht="18" customHeight="1">
      <c r="A101" s="155" t="s">
        <v>212</v>
      </c>
      <c r="B101" s="154"/>
      <c r="C101" s="154"/>
      <c r="D101" s="49">
        <v>11.09</v>
      </c>
      <c r="E101" s="50" t="s">
        <v>195</v>
      </c>
      <c r="F101" s="51" t="s">
        <v>51</v>
      </c>
    </row>
    <row r="102" spans="1:6" ht="18" customHeight="1">
      <c r="A102" s="155" t="s">
        <v>210</v>
      </c>
      <c r="B102" s="154"/>
      <c r="C102" s="154"/>
      <c r="D102" s="36">
        <v>3.01</v>
      </c>
      <c r="E102" s="7" t="s">
        <v>193</v>
      </c>
      <c r="F102" s="34" t="s">
        <v>51</v>
      </c>
    </row>
    <row r="103" spans="1:6" ht="18" customHeight="1">
      <c r="A103" s="155" t="s">
        <v>211</v>
      </c>
      <c r="B103" s="154"/>
      <c r="C103" s="154"/>
      <c r="D103" s="36">
        <v>0.54</v>
      </c>
      <c r="E103" s="7" t="s">
        <v>193</v>
      </c>
      <c r="F103" s="34" t="s">
        <v>51</v>
      </c>
    </row>
    <row r="104" spans="1:6" ht="18" customHeight="1" thickBot="1">
      <c r="A104" s="205" t="s">
        <v>209</v>
      </c>
      <c r="B104" s="206"/>
      <c r="C104" s="206"/>
      <c r="D104" s="52">
        <v>0.89</v>
      </c>
      <c r="E104" s="53" t="s">
        <v>194</v>
      </c>
      <c r="F104" s="54" t="s">
        <v>51</v>
      </c>
    </row>
    <row r="105" spans="1:6" ht="18" customHeight="1" thickBot="1">
      <c r="A105" s="55"/>
      <c r="B105" s="55"/>
      <c r="C105" s="56"/>
      <c r="D105" s="56"/>
      <c r="E105" s="55"/>
      <c r="F105" s="55"/>
    </row>
    <row r="106" spans="1:6" ht="18" customHeight="1">
      <c r="A106" s="218" t="s">
        <v>91</v>
      </c>
      <c r="B106" s="219"/>
      <c r="C106" s="219"/>
      <c r="D106" s="219"/>
      <c r="E106" s="220"/>
      <c r="F106" s="55"/>
    </row>
    <row r="107" spans="1:6" ht="18" customHeight="1">
      <c r="A107" s="57"/>
      <c r="B107" s="58"/>
      <c r="C107" s="58"/>
      <c r="D107" s="58"/>
      <c r="E107" s="59"/>
      <c r="F107" s="55"/>
    </row>
    <row r="108" spans="1:6" ht="18" customHeight="1">
      <c r="A108" s="221" t="s">
        <v>345</v>
      </c>
      <c r="B108" s="222"/>
      <c r="C108" s="222"/>
      <c r="D108" s="222"/>
      <c r="E108" s="223"/>
      <c r="F108" s="60"/>
    </row>
    <row r="109" spans="1:6" ht="18" customHeight="1">
      <c r="A109" s="224" t="s">
        <v>174</v>
      </c>
      <c r="B109" s="225"/>
      <c r="C109" s="225"/>
      <c r="D109" s="225"/>
      <c r="E109" s="226"/>
      <c r="F109" s="12"/>
    </row>
    <row r="110" spans="1:6" ht="18" customHeight="1">
      <c r="A110" s="147" t="s">
        <v>92</v>
      </c>
      <c r="B110" s="148"/>
      <c r="C110" s="61" t="s">
        <v>2</v>
      </c>
      <c r="D110" s="134" t="s">
        <v>3</v>
      </c>
      <c r="E110" s="62" t="s">
        <v>49</v>
      </c>
      <c r="F110" s="55"/>
    </row>
    <row r="111" spans="1:6" ht="18" customHeight="1">
      <c r="A111" s="155" t="s">
        <v>93</v>
      </c>
      <c r="B111" s="154"/>
      <c r="C111" s="63">
        <f>E$23</f>
        <v>5</v>
      </c>
      <c r="D111" s="35" t="s">
        <v>94</v>
      </c>
      <c r="E111" s="40" t="s">
        <v>95</v>
      </c>
      <c r="F111" s="56"/>
    </row>
    <row r="112" spans="1:6" ht="18" customHeight="1">
      <c r="A112" s="155" t="s">
        <v>292</v>
      </c>
      <c r="B112" s="154"/>
      <c r="C112" s="63">
        <f>D$56</f>
        <v>46</v>
      </c>
      <c r="D112" s="35" t="s">
        <v>96</v>
      </c>
      <c r="E112" s="40" t="str">
        <f>F56</f>
        <v>Parameterdatei</v>
      </c>
      <c r="F112" s="56"/>
    </row>
    <row r="113" spans="1:6" ht="18" customHeight="1">
      <c r="A113" s="135" t="s">
        <v>97</v>
      </c>
      <c r="B113" s="150"/>
      <c r="C113" s="35">
        <f>C111*C112/100</f>
        <v>2.3</v>
      </c>
      <c r="D113" s="35" t="s">
        <v>98</v>
      </c>
      <c r="E113" s="40" t="s">
        <v>99</v>
      </c>
      <c r="F113" s="56"/>
    </row>
    <row r="114" spans="1:6" ht="18" customHeight="1">
      <c r="A114" s="135" t="s">
        <v>290</v>
      </c>
      <c r="B114" s="150"/>
      <c r="C114" s="35">
        <f>D57</f>
        <v>0.26</v>
      </c>
      <c r="D114" s="35" t="s">
        <v>52</v>
      </c>
      <c r="E114" s="40" t="str">
        <f>F57</f>
        <v>Parameterdatei</v>
      </c>
      <c r="F114" s="56"/>
    </row>
    <row r="115" spans="1:6" ht="18" customHeight="1">
      <c r="A115" s="156" t="s">
        <v>242</v>
      </c>
      <c r="B115" s="150"/>
      <c r="C115" s="35">
        <f>C113*C114</f>
        <v>0.598</v>
      </c>
      <c r="D115" s="35" t="s">
        <v>100</v>
      </c>
      <c r="E115" s="40" t="s">
        <v>99</v>
      </c>
      <c r="F115" s="56"/>
    </row>
    <row r="116" spans="1:6" ht="18" customHeight="1">
      <c r="A116" s="155" t="s">
        <v>291</v>
      </c>
      <c r="B116" s="154"/>
      <c r="C116" s="63">
        <f>E$22</f>
        <v>34</v>
      </c>
      <c r="D116" s="35" t="s">
        <v>101</v>
      </c>
      <c r="E116" s="40" t="s">
        <v>95</v>
      </c>
      <c r="F116" s="56"/>
    </row>
    <row r="117" spans="1:6" ht="18" customHeight="1">
      <c r="A117" s="156" t="s">
        <v>243</v>
      </c>
      <c r="B117" s="150"/>
      <c r="C117" s="35">
        <f>C115*C116</f>
        <v>20.332</v>
      </c>
      <c r="D117" s="35" t="s">
        <v>102</v>
      </c>
      <c r="E117" s="40" t="s">
        <v>99</v>
      </c>
      <c r="F117" s="56"/>
    </row>
    <row r="118" spans="1:6" ht="18" customHeight="1">
      <c r="A118" s="135" t="s">
        <v>293</v>
      </c>
      <c r="B118" s="150"/>
      <c r="C118" s="35">
        <f>D$85</f>
        <v>0.01</v>
      </c>
      <c r="D118" s="35" t="s">
        <v>80</v>
      </c>
      <c r="E118" s="40" t="s">
        <v>51</v>
      </c>
      <c r="F118" s="56"/>
    </row>
    <row r="119" spans="1:6" ht="18" customHeight="1">
      <c r="A119" s="135" t="s">
        <v>294</v>
      </c>
      <c r="B119" s="150"/>
      <c r="C119" s="35">
        <f>D$82</f>
        <v>1.57</v>
      </c>
      <c r="D119" s="35" t="s">
        <v>75</v>
      </c>
      <c r="E119" s="40" t="s">
        <v>51</v>
      </c>
      <c r="F119" s="56"/>
    </row>
    <row r="120" spans="1:6" ht="18" customHeight="1">
      <c r="A120" s="135" t="s">
        <v>295</v>
      </c>
      <c r="B120" s="150"/>
      <c r="C120" s="63">
        <f>D$80</f>
        <v>298</v>
      </c>
      <c r="D120" s="35" t="s">
        <v>198</v>
      </c>
      <c r="E120" s="40" t="s">
        <v>51</v>
      </c>
      <c r="F120" s="56"/>
    </row>
    <row r="121" spans="1:6" ht="18" customHeight="1" thickBot="1">
      <c r="A121" s="151" t="s">
        <v>199</v>
      </c>
      <c r="B121" s="152"/>
      <c r="C121" s="42">
        <f>C117*C118*C119*C120</f>
        <v>95.1252952</v>
      </c>
      <c r="D121" s="42" t="s">
        <v>186</v>
      </c>
      <c r="E121" s="43" t="s">
        <v>99</v>
      </c>
      <c r="F121" s="56"/>
    </row>
    <row r="122" spans="1:6" ht="18" customHeight="1">
      <c r="A122" s="64" t="s">
        <v>103</v>
      </c>
      <c r="B122" s="65"/>
      <c r="C122" s="65"/>
      <c r="D122" s="65"/>
      <c r="E122" s="66"/>
      <c r="F122" s="56"/>
    </row>
    <row r="123" spans="1:6" ht="18" customHeight="1">
      <c r="A123" s="147" t="s">
        <v>92</v>
      </c>
      <c r="B123" s="148"/>
      <c r="C123" s="61" t="s">
        <v>2</v>
      </c>
      <c r="D123" s="134" t="s">
        <v>3</v>
      </c>
      <c r="E123" s="62" t="s">
        <v>49</v>
      </c>
      <c r="F123" s="56"/>
    </row>
    <row r="124" spans="1:6" ht="18" customHeight="1">
      <c r="A124" s="135" t="s">
        <v>104</v>
      </c>
      <c r="B124" s="150"/>
      <c r="C124" s="63">
        <f>E33</f>
        <v>18</v>
      </c>
      <c r="D124" s="35" t="s">
        <v>33</v>
      </c>
      <c r="E124" s="40" t="s">
        <v>95</v>
      </c>
      <c r="F124" s="56"/>
    </row>
    <row r="125" spans="1:6" ht="18" customHeight="1">
      <c r="A125" s="135" t="s">
        <v>296</v>
      </c>
      <c r="B125" s="150"/>
      <c r="C125" s="35">
        <f>D59</f>
        <v>0.04</v>
      </c>
      <c r="D125" s="35" t="s">
        <v>53</v>
      </c>
      <c r="E125" s="40" t="s">
        <v>51</v>
      </c>
      <c r="F125" s="56"/>
    </row>
    <row r="126" spans="1:6" ht="18" customHeight="1">
      <c r="A126" s="156" t="s">
        <v>243</v>
      </c>
      <c r="B126" s="150"/>
      <c r="C126" s="35">
        <f>C124*C125</f>
        <v>0.72</v>
      </c>
      <c r="D126" s="35" t="s">
        <v>102</v>
      </c>
      <c r="E126" s="40" t="s">
        <v>99</v>
      </c>
      <c r="F126" s="56"/>
    </row>
    <row r="127" spans="1:6" ht="18" customHeight="1">
      <c r="A127" s="135" t="s">
        <v>297</v>
      </c>
      <c r="B127" s="150"/>
      <c r="C127" s="35">
        <f>D$85</f>
        <v>0.01</v>
      </c>
      <c r="D127" s="35" t="s">
        <v>80</v>
      </c>
      <c r="E127" s="40" t="s">
        <v>51</v>
      </c>
      <c r="F127" s="56"/>
    </row>
    <row r="128" spans="1:6" ht="18" customHeight="1">
      <c r="A128" s="135" t="s">
        <v>294</v>
      </c>
      <c r="B128" s="150"/>
      <c r="C128" s="35">
        <f>D$82</f>
        <v>1.57</v>
      </c>
      <c r="D128" s="35" t="s">
        <v>75</v>
      </c>
      <c r="E128" s="40" t="s">
        <v>51</v>
      </c>
      <c r="F128" s="56"/>
    </row>
    <row r="129" spans="1:6" ht="18" customHeight="1">
      <c r="A129" s="135" t="s">
        <v>295</v>
      </c>
      <c r="B129" s="150"/>
      <c r="C129" s="63">
        <f>D$80</f>
        <v>298</v>
      </c>
      <c r="D129" s="35" t="s">
        <v>198</v>
      </c>
      <c r="E129" s="40" t="s">
        <v>51</v>
      </c>
      <c r="F129" s="56"/>
    </row>
    <row r="130" spans="1:6" ht="18" customHeight="1" thickBot="1">
      <c r="A130" s="151" t="s">
        <v>199</v>
      </c>
      <c r="B130" s="152"/>
      <c r="C130" s="42">
        <f>C126*C127*C128*C129</f>
        <v>3.368592</v>
      </c>
      <c r="D130" s="42" t="s">
        <v>186</v>
      </c>
      <c r="E130" s="43" t="s">
        <v>99</v>
      </c>
      <c r="F130" s="56"/>
    </row>
    <row r="131" spans="1:7" s="2" customFormat="1" ht="18" customHeight="1">
      <c r="A131" s="64" t="s">
        <v>175</v>
      </c>
      <c r="B131" s="65"/>
      <c r="C131" s="65"/>
      <c r="D131" s="65"/>
      <c r="E131" s="66"/>
      <c r="F131" s="12"/>
      <c r="G131" s="12"/>
    </row>
    <row r="132" spans="1:7" s="2" customFormat="1" ht="18" customHeight="1">
      <c r="A132" s="147" t="s">
        <v>92</v>
      </c>
      <c r="B132" s="148"/>
      <c r="C132" s="61" t="s">
        <v>2</v>
      </c>
      <c r="D132" s="134" t="s">
        <v>3</v>
      </c>
      <c r="E132" s="62" t="s">
        <v>49</v>
      </c>
      <c r="F132" s="12"/>
      <c r="G132" s="12"/>
    </row>
    <row r="133" spans="1:7" s="2" customFormat="1" ht="18" customHeight="1">
      <c r="A133" s="135" t="s">
        <v>269</v>
      </c>
      <c r="B133" s="150"/>
      <c r="C133" s="63">
        <f>E$22</f>
        <v>34</v>
      </c>
      <c r="D133" s="35" t="s">
        <v>101</v>
      </c>
      <c r="E133" s="40" t="s">
        <v>95</v>
      </c>
      <c r="F133" s="12"/>
      <c r="G133" s="12"/>
    </row>
    <row r="134" spans="1:7" s="2" customFormat="1" ht="18" customHeight="1">
      <c r="A134" s="135" t="s">
        <v>325</v>
      </c>
      <c r="B134" s="150"/>
      <c r="C134" s="63">
        <f>E$23</f>
        <v>5</v>
      </c>
      <c r="D134" s="35" t="s">
        <v>94</v>
      </c>
      <c r="E134" s="40" t="s">
        <v>95</v>
      </c>
      <c r="F134" s="12"/>
      <c r="G134" s="12"/>
    </row>
    <row r="135" spans="1:7" s="2" customFormat="1" ht="18" customHeight="1">
      <c r="A135" s="156" t="s">
        <v>275</v>
      </c>
      <c r="B135" s="150"/>
      <c r="C135" s="63">
        <f>C133*C134</f>
        <v>170</v>
      </c>
      <c r="D135" s="35" t="s">
        <v>33</v>
      </c>
      <c r="E135" s="40" t="s">
        <v>99</v>
      </c>
      <c r="F135" s="12"/>
      <c r="G135" s="12"/>
    </row>
    <row r="136" spans="1:7" s="2" customFormat="1" ht="18" customHeight="1">
      <c r="A136" s="135" t="s">
        <v>326</v>
      </c>
      <c r="B136" s="150"/>
      <c r="C136" s="63">
        <f>D$61</f>
        <v>60</v>
      </c>
      <c r="D136" s="35" t="s">
        <v>27</v>
      </c>
      <c r="E136" s="40" t="s">
        <v>56</v>
      </c>
      <c r="F136" s="12"/>
      <c r="G136" s="12"/>
    </row>
    <row r="137" spans="1:7" s="2" customFormat="1" ht="18" customHeight="1">
      <c r="A137" s="135" t="s">
        <v>105</v>
      </c>
      <c r="B137" s="150"/>
      <c r="C137" s="35">
        <f>C135*C136/100</f>
        <v>102</v>
      </c>
      <c r="D137" s="35" t="s">
        <v>33</v>
      </c>
      <c r="E137" s="40" t="s">
        <v>99</v>
      </c>
      <c r="F137" s="12"/>
      <c r="G137" s="12"/>
    </row>
    <row r="138" spans="1:7" s="2" customFormat="1" ht="18" customHeight="1">
      <c r="A138" s="135" t="s">
        <v>324</v>
      </c>
      <c r="B138" s="150"/>
      <c r="C138" s="67">
        <f>D$86</f>
        <v>0.01225</v>
      </c>
      <c r="D138" s="35" t="s">
        <v>106</v>
      </c>
      <c r="E138" s="40" t="s">
        <v>51</v>
      </c>
      <c r="F138" s="12"/>
      <c r="G138" s="12"/>
    </row>
    <row r="139" spans="1:7" s="2" customFormat="1" ht="18" customHeight="1">
      <c r="A139" s="135" t="s">
        <v>294</v>
      </c>
      <c r="B139" s="139"/>
      <c r="C139" s="35">
        <f>D$82</f>
        <v>1.57</v>
      </c>
      <c r="D139" s="35" t="s">
        <v>75</v>
      </c>
      <c r="E139" s="40" t="s">
        <v>51</v>
      </c>
      <c r="F139" s="12"/>
      <c r="G139" s="12"/>
    </row>
    <row r="140" spans="1:7" s="2" customFormat="1" ht="18" customHeight="1">
      <c r="A140" s="135" t="s">
        <v>295</v>
      </c>
      <c r="B140" s="150"/>
      <c r="C140" s="63">
        <f>D$80</f>
        <v>298</v>
      </c>
      <c r="D140" s="35" t="s">
        <v>198</v>
      </c>
      <c r="E140" s="40" t="s">
        <v>51</v>
      </c>
      <c r="F140" s="12"/>
      <c r="G140" s="12"/>
    </row>
    <row r="141" spans="1:7" s="2" customFormat="1" ht="18" customHeight="1" thickBot="1">
      <c r="A141" s="151" t="s">
        <v>199</v>
      </c>
      <c r="B141" s="152"/>
      <c r="C141" s="42">
        <f>C137*C138*C139*C140</f>
        <v>584.5910700000001</v>
      </c>
      <c r="D141" s="42" t="s">
        <v>186</v>
      </c>
      <c r="E141" s="43" t="s">
        <v>99</v>
      </c>
      <c r="F141" s="12"/>
      <c r="G141" s="12"/>
    </row>
    <row r="142" spans="1:7" s="2" customFormat="1" ht="18" customHeight="1">
      <c r="A142" s="64" t="s">
        <v>107</v>
      </c>
      <c r="B142" s="65"/>
      <c r="C142" s="65"/>
      <c r="D142" s="65"/>
      <c r="E142" s="66"/>
      <c r="F142" s="12"/>
      <c r="G142" s="12"/>
    </row>
    <row r="143" spans="1:7" s="2" customFormat="1" ht="18" customHeight="1">
      <c r="A143" s="147" t="s">
        <v>92</v>
      </c>
      <c r="B143" s="148"/>
      <c r="C143" s="61" t="s">
        <v>2</v>
      </c>
      <c r="D143" s="134" t="s">
        <v>3</v>
      </c>
      <c r="E143" s="62" t="s">
        <v>49</v>
      </c>
      <c r="F143" s="12"/>
      <c r="G143" s="12"/>
    </row>
    <row r="144" spans="1:7" s="2" customFormat="1" ht="18" customHeight="1">
      <c r="A144" s="135" t="s">
        <v>104</v>
      </c>
      <c r="B144" s="150"/>
      <c r="C144" s="63">
        <f>C124</f>
        <v>18</v>
      </c>
      <c r="D144" s="35" t="s">
        <v>33</v>
      </c>
      <c r="E144" s="40" t="s">
        <v>95</v>
      </c>
      <c r="F144" s="12"/>
      <c r="G144" s="12"/>
    </row>
    <row r="145" spans="1:7" s="2" customFormat="1" ht="18" customHeight="1">
      <c r="A145" s="135" t="s">
        <v>342</v>
      </c>
      <c r="B145" s="150"/>
      <c r="C145" s="67">
        <f>D$86</f>
        <v>0.01225</v>
      </c>
      <c r="D145" s="35" t="s">
        <v>106</v>
      </c>
      <c r="E145" s="40" t="s">
        <v>51</v>
      </c>
      <c r="F145" s="12"/>
      <c r="G145" s="12"/>
    </row>
    <row r="146" spans="1:7" s="2" customFormat="1" ht="18" customHeight="1">
      <c r="A146" s="135" t="s">
        <v>294</v>
      </c>
      <c r="B146" s="139"/>
      <c r="C146" s="35">
        <f>D$82</f>
        <v>1.57</v>
      </c>
      <c r="D146" s="35" t="s">
        <v>75</v>
      </c>
      <c r="E146" s="40" t="s">
        <v>51</v>
      </c>
      <c r="F146" s="12"/>
      <c r="G146" s="12"/>
    </row>
    <row r="147" spans="1:7" s="2" customFormat="1" ht="18" customHeight="1">
      <c r="A147" s="135" t="s">
        <v>295</v>
      </c>
      <c r="B147" s="150"/>
      <c r="C147" s="63">
        <f>D$80</f>
        <v>298</v>
      </c>
      <c r="D147" s="35" t="s">
        <v>198</v>
      </c>
      <c r="E147" s="40" t="s">
        <v>51</v>
      </c>
      <c r="F147" s="12"/>
      <c r="G147" s="12"/>
    </row>
    <row r="148" spans="1:7" s="2" customFormat="1" ht="18" customHeight="1" thickBot="1">
      <c r="A148" s="151" t="s">
        <v>199</v>
      </c>
      <c r="B148" s="152"/>
      <c r="C148" s="42">
        <f>C144*C145*C146*C147</f>
        <v>103.16313000000001</v>
      </c>
      <c r="D148" s="42" t="s">
        <v>186</v>
      </c>
      <c r="E148" s="43" t="s">
        <v>99</v>
      </c>
      <c r="F148" s="12"/>
      <c r="G148" s="12"/>
    </row>
    <row r="149" spans="1:7" s="2" customFormat="1" ht="18" customHeight="1">
      <c r="A149" s="173" t="s">
        <v>182</v>
      </c>
      <c r="B149" s="187"/>
      <c r="C149" s="187"/>
      <c r="D149" s="187"/>
      <c r="E149" s="188"/>
      <c r="F149" s="12"/>
      <c r="G149" s="12"/>
    </row>
    <row r="150" spans="1:7" s="2" customFormat="1" ht="18" customHeight="1">
      <c r="A150" s="179" t="s">
        <v>277</v>
      </c>
      <c r="B150" s="189"/>
      <c r="C150" s="189"/>
      <c r="D150" s="189"/>
      <c r="E150" s="190"/>
      <c r="F150" s="12"/>
      <c r="G150" s="12"/>
    </row>
    <row r="151" spans="1:7" s="2" customFormat="1" ht="18" customHeight="1">
      <c r="A151" s="147" t="s">
        <v>92</v>
      </c>
      <c r="B151" s="148"/>
      <c r="C151" s="61" t="s">
        <v>2</v>
      </c>
      <c r="D151" s="134" t="s">
        <v>3</v>
      </c>
      <c r="E151" s="62" t="s">
        <v>49</v>
      </c>
      <c r="F151" s="12"/>
      <c r="G151" s="12"/>
    </row>
    <row r="152" spans="1:7" s="2" customFormat="1" ht="18" customHeight="1">
      <c r="A152" s="135" t="s">
        <v>108</v>
      </c>
      <c r="B152" s="150"/>
      <c r="C152" s="63">
        <f>E14+E18+E20</f>
        <v>13500</v>
      </c>
      <c r="D152" s="35" t="s">
        <v>109</v>
      </c>
      <c r="E152" s="40" t="s">
        <v>95</v>
      </c>
      <c r="F152" s="12"/>
      <c r="G152" s="12"/>
    </row>
    <row r="153" spans="1:7" s="2" customFormat="1" ht="18" customHeight="1">
      <c r="A153" s="135" t="s">
        <v>344</v>
      </c>
      <c r="B153" s="150"/>
      <c r="C153" s="35">
        <f>D63</f>
        <v>0.22</v>
      </c>
      <c r="D153" s="35" t="s">
        <v>110</v>
      </c>
      <c r="E153" s="40" t="s">
        <v>51</v>
      </c>
      <c r="F153" s="12"/>
      <c r="G153" s="12"/>
    </row>
    <row r="154" spans="1:7" s="2" customFormat="1" ht="18" customHeight="1">
      <c r="A154" s="135" t="s">
        <v>111</v>
      </c>
      <c r="B154" s="150"/>
      <c r="C154" s="35">
        <f>C152*C153</f>
        <v>2970</v>
      </c>
      <c r="D154" s="35" t="s">
        <v>112</v>
      </c>
      <c r="E154" s="40" t="s">
        <v>99</v>
      </c>
      <c r="F154" s="12"/>
      <c r="G154" s="12"/>
    </row>
    <row r="155" spans="1:7" s="2" customFormat="1" ht="18" customHeight="1">
      <c r="A155" s="135" t="s">
        <v>327</v>
      </c>
      <c r="B155" s="150"/>
      <c r="C155" s="68">
        <f>D64</f>
        <v>0.007</v>
      </c>
      <c r="D155" s="35" t="s">
        <v>113</v>
      </c>
      <c r="E155" s="40" t="s">
        <v>51</v>
      </c>
      <c r="F155" s="12"/>
      <c r="G155" s="12"/>
    </row>
    <row r="156" spans="1:7" s="2" customFormat="1" ht="18" customHeight="1">
      <c r="A156" s="137" t="s">
        <v>114</v>
      </c>
      <c r="B156" s="163"/>
      <c r="C156" s="35">
        <f>C154*C155</f>
        <v>20.79</v>
      </c>
      <c r="D156" s="35" t="s">
        <v>33</v>
      </c>
      <c r="E156" s="40" t="s">
        <v>99</v>
      </c>
      <c r="F156" s="12"/>
      <c r="G156" s="12"/>
    </row>
    <row r="157" spans="1:7" s="2" customFormat="1" ht="18" customHeight="1">
      <c r="A157" s="135" t="s">
        <v>328</v>
      </c>
      <c r="B157" s="150"/>
      <c r="C157" s="67">
        <f>D$86</f>
        <v>0.01225</v>
      </c>
      <c r="D157" s="35" t="s">
        <v>106</v>
      </c>
      <c r="E157" s="40" t="s">
        <v>51</v>
      </c>
      <c r="F157" s="12"/>
      <c r="G157" s="12"/>
    </row>
    <row r="158" spans="1:7" s="2" customFormat="1" ht="18" customHeight="1">
      <c r="A158" s="135" t="s">
        <v>294</v>
      </c>
      <c r="B158" s="139"/>
      <c r="C158" s="35">
        <f>D$82</f>
        <v>1.57</v>
      </c>
      <c r="D158" s="35" t="s">
        <v>75</v>
      </c>
      <c r="E158" s="40" t="s">
        <v>51</v>
      </c>
      <c r="F158" s="12"/>
      <c r="G158" s="12"/>
    </row>
    <row r="159" spans="1:7" s="2" customFormat="1" ht="18" customHeight="1">
      <c r="A159" s="135" t="s">
        <v>295</v>
      </c>
      <c r="B159" s="150"/>
      <c r="C159" s="63">
        <f>D$80</f>
        <v>298</v>
      </c>
      <c r="D159" s="35" t="s">
        <v>198</v>
      </c>
      <c r="E159" s="40" t="s">
        <v>51</v>
      </c>
      <c r="F159" s="12"/>
      <c r="G159" s="12"/>
    </row>
    <row r="160" spans="1:7" s="2" customFormat="1" ht="18" customHeight="1" thickBot="1">
      <c r="A160" s="151" t="s">
        <v>199</v>
      </c>
      <c r="B160" s="152"/>
      <c r="C160" s="42">
        <f>C156*C157*C158*C159</f>
        <v>119.15341515</v>
      </c>
      <c r="D160" s="42" t="s">
        <v>186</v>
      </c>
      <c r="E160" s="43" t="s">
        <v>99</v>
      </c>
      <c r="F160" s="12"/>
      <c r="G160" s="12"/>
    </row>
    <row r="161" spans="1:7" s="2" customFormat="1" ht="18" customHeight="1">
      <c r="A161" s="179" t="s">
        <v>278</v>
      </c>
      <c r="B161" s="189"/>
      <c r="C161" s="189"/>
      <c r="D161" s="189"/>
      <c r="E161" s="190"/>
      <c r="F161" s="12"/>
      <c r="G161" s="12"/>
    </row>
    <row r="162" spans="1:7" s="2" customFormat="1" ht="18" customHeight="1">
      <c r="A162" s="147" t="s">
        <v>92</v>
      </c>
      <c r="B162" s="148"/>
      <c r="C162" s="61" t="s">
        <v>2</v>
      </c>
      <c r="D162" s="134" t="s">
        <v>3</v>
      </c>
      <c r="E162" s="62" t="s">
        <v>49</v>
      </c>
      <c r="F162" s="12"/>
      <c r="G162" s="12"/>
    </row>
    <row r="163" spans="1:7" s="2" customFormat="1" ht="18" customHeight="1">
      <c r="A163" s="135" t="s">
        <v>115</v>
      </c>
      <c r="B163" s="150"/>
      <c r="C163" s="63">
        <f>E19</f>
        <v>0</v>
      </c>
      <c r="D163" s="35" t="s">
        <v>116</v>
      </c>
      <c r="E163" s="40" t="s">
        <v>95</v>
      </c>
      <c r="F163" s="12"/>
      <c r="G163" s="12"/>
    </row>
    <row r="164" spans="1:7" s="2" customFormat="1" ht="18" customHeight="1">
      <c r="A164" s="135" t="s">
        <v>329</v>
      </c>
      <c r="B164" s="150"/>
      <c r="C164" s="69">
        <f>D65</f>
        <v>0</v>
      </c>
      <c r="D164" s="35" t="s">
        <v>117</v>
      </c>
      <c r="E164" s="40" t="s">
        <v>51</v>
      </c>
      <c r="F164" s="12"/>
      <c r="G164" s="12"/>
    </row>
    <row r="165" spans="1:7" s="2" customFormat="1" ht="18" customHeight="1">
      <c r="A165" s="137" t="s">
        <v>118</v>
      </c>
      <c r="B165" s="163"/>
      <c r="C165" s="69">
        <f>C163*C164</f>
        <v>0</v>
      </c>
      <c r="D165" s="35" t="s">
        <v>33</v>
      </c>
      <c r="E165" s="40" t="s">
        <v>99</v>
      </c>
      <c r="F165" s="12"/>
      <c r="G165" s="12"/>
    </row>
    <row r="166" spans="1:7" s="2" customFormat="1" ht="18" customHeight="1">
      <c r="A166" s="135" t="s">
        <v>331</v>
      </c>
      <c r="B166" s="150"/>
      <c r="C166" s="67">
        <f>D$86</f>
        <v>0.01225</v>
      </c>
      <c r="D166" s="35" t="s">
        <v>106</v>
      </c>
      <c r="E166" s="40" t="s">
        <v>51</v>
      </c>
      <c r="F166" s="12"/>
      <c r="G166" s="12"/>
    </row>
    <row r="167" spans="1:7" s="2" customFormat="1" ht="18" customHeight="1">
      <c r="A167" s="135" t="s">
        <v>294</v>
      </c>
      <c r="B167" s="139"/>
      <c r="C167" s="35">
        <f>D$82</f>
        <v>1.57</v>
      </c>
      <c r="D167" s="35" t="s">
        <v>75</v>
      </c>
      <c r="E167" s="40" t="s">
        <v>51</v>
      </c>
      <c r="F167" s="12"/>
      <c r="G167" s="12"/>
    </row>
    <row r="168" spans="1:7" s="2" customFormat="1" ht="18" customHeight="1">
      <c r="A168" s="135" t="s">
        <v>295</v>
      </c>
      <c r="B168" s="150"/>
      <c r="C168" s="63">
        <f>D$80</f>
        <v>298</v>
      </c>
      <c r="D168" s="35" t="s">
        <v>198</v>
      </c>
      <c r="E168" s="40" t="s">
        <v>51</v>
      </c>
      <c r="F168" s="12"/>
      <c r="G168" s="12"/>
    </row>
    <row r="169" spans="1:7" s="2" customFormat="1" ht="18" customHeight="1" thickBot="1">
      <c r="A169" s="151" t="s">
        <v>199</v>
      </c>
      <c r="B169" s="152"/>
      <c r="C169" s="42">
        <f>C165*C166*C167*C168</f>
        <v>0</v>
      </c>
      <c r="D169" s="42" t="s">
        <v>186</v>
      </c>
      <c r="E169" s="43" t="s">
        <v>99</v>
      </c>
      <c r="F169" s="12"/>
      <c r="G169" s="12"/>
    </row>
    <row r="170" spans="1:7" s="2" customFormat="1" ht="18" customHeight="1">
      <c r="A170" s="144" t="s">
        <v>119</v>
      </c>
      <c r="B170" s="145"/>
      <c r="C170" s="145"/>
      <c r="D170" s="145"/>
      <c r="E170" s="146"/>
      <c r="F170" s="12"/>
      <c r="G170" s="12"/>
    </row>
    <row r="171" spans="1:7" s="2" customFormat="1" ht="18" customHeight="1">
      <c r="A171" s="147" t="s">
        <v>92</v>
      </c>
      <c r="B171" s="148"/>
      <c r="C171" s="61" t="s">
        <v>2</v>
      </c>
      <c r="D171" s="70" t="s">
        <v>3</v>
      </c>
      <c r="E171" s="62" t="s">
        <v>49</v>
      </c>
      <c r="F171" s="12"/>
      <c r="G171" s="56"/>
    </row>
    <row r="172" spans="1:7" s="2" customFormat="1" ht="18" customHeight="1">
      <c r="A172" s="135" t="s">
        <v>120</v>
      </c>
      <c r="B172" s="150"/>
      <c r="C172" s="35">
        <f>E42</f>
        <v>10</v>
      </c>
      <c r="D172" s="35" t="s">
        <v>33</v>
      </c>
      <c r="E172" s="40" t="s">
        <v>95</v>
      </c>
      <c r="F172" s="12"/>
      <c r="G172" s="4"/>
    </row>
    <row r="173" spans="1:7" s="2" customFormat="1" ht="18" customHeight="1">
      <c r="A173" s="135" t="s">
        <v>330</v>
      </c>
      <c r="B173" s="150"/>
      <c r="C173" s="67">
        <f>D$86</f>
        <v>0.01225</v>
      </c>
      <c r="D173" s="35" t="s">
        <v>106</v>
      </c>
      <c r="E173" s="40" t="s">
        <v>51</v>
      </c>
      <c r="F173" s="12"/>
      <c r="G173" s="4"/>
    </row>
    <row r="174" spans="1:7" s="2" customFormat="1" ht="18" customHeight="1">
      <c r="A174" s="135" t="s">
        <v>294</v>
      </c>
      <c r="B174" s="139"/>
      <c r="C174" s="35">
        <f>D$82</f>
        <v>1.57</v>
      </c>
      <c r="D174" s="35" t="s">
        <v>75</v>
      </c>
      <c r="E174" s="40" t="s">
        <v>51</v>
      </c>
      <c r="F174" s="12"/>
      <c r="G174" s="4"/>
    </row>
    <row r="175" spans="1:7" s="2" customFormat="1" ht="18" customHeight="1">
      <c r="A175" s="135" t="s">
        <v>295</v>
      </c>
      <c r="B175" s="150"/>
      <c r="C175" s="35">
        <f>D$80</f>
        <v>298</v>
      </c>
      <c r="D175" s="35" t="s">
        <v>198</v>
      </c>
      <c r="E175" s="40" t="s">
        <v>51</v>
      </c>
      <c r="F175" s="12"/>
      <c r="G175" s="12"/>
    </row>
    <row r="176" spans="1:7" s="2" customFormat="1" ht="18" customHeight="1" thickBot="1">
      <c r="A176" s="151" t="s">
        <v>199</v>
      </c>
      <c r="B176" s="152"/>
      <c r="C176" s="71">
        <f>C172*C173*C174*C175</f>
        <v>57.31285</v>
      </c>
      <c r="D176" s="71" t="s">
        <v>186</v>
      </c>
      <c r="E176" s="72" t="s">
        <v>99</v>
      </c>
      <c r="F176" s="12"/>
      <c r="G176" s="12"/>
    </row>
    <row r="177" spans="1:7" s="2" customFormat="1" ht="18" customHeight="1">
      <c r="A177" s="144" t="s">
        <v>229</v>
      </c>
      <c r="B177" s="145"/>
      <c r="C177" s="145"/>
      <c r="D177" s="145"/>
      <c r="E177" s="146"/>
      <c r="F177" s="12"/>
      <c r="G177" s="12"/>
    </row>
    <row r="178" spans="1:7" s="2" customFormat="1" ht="18" customHeight="1">
      <c r="A178" s="147" t="s">
        <v>92</v>
      </c>
      <c r="B178" s="148"/>
      <c r="C178" s="61" t="s">
        <v>2</v>
      </c>
      <c r="D178" s="134" t="s">
        <v>3</v>
      </c>
      <c r="E178" s="62" t="s">
        <v>49</v>
      </c>
      <c r="F178" s="12"/>
      <c r="G178" s="12"/>
    </row>
    <row r="179" spans="1:7" s="2" customFormat="1" ht="18" customHeight="1">
      <c r="A179" s="149" t="s">
        <v>120</v>
      </c>
      <c r="B179" s="150"/>
      <c r="C179" s="6">
        <f>E44</f>
        <v>0</v>
      </c>
      <c r="D179" s="7" t="s">
        <v>33</v>
      </c>
      <c r="E179" s="40" t="s">
        <v>95</v>
      </c>
      <c r="F179" s="12"/>
      <c r="G179" s="12"/>
    </row>
    <row r="180" spans="1:7" s="2" customFormat="1" ht="18" customHeight="1">
      <c r="A180" s="135" t="s">
        <v>330</v>
      </c>
      <c r="B180" s="150"/>
      <c r="C180" s="67">
        <f>D$87</f>
        <v>0.02225</v>
      </c>
      <c r="D180" s="35" t="s">
        <v>106</v>
      </c>
      <c r="E180" s="40" t="s">
        <v>51</v>
      </c>
      <c r="F180" s="12"/>
      <c r="G180" s="12"/>
    </row>
    <row r="181" spans="1:7" s="2" customFormat="1" ht="18" customHeight="1">
      <c r="A181" s="135" t="s">
        <v>294</v>
      </c>
      <c r="B181" s="139"/>
      <c r="C181" s="35">
        <f>D$82</f>
        <v>1.57</v>
      </c>
      <c r="D181" s="35" t="s">
        <v>75</v>
      </c>
      <c r="E181" s="40" t="s">
        <v>51</v>
      </c>
      <c r="F181" s="12"/>
      <c r="G181" s="12"/>
    </row>
    <row r="182" spans="1:7" s="2" customFormat="1" ht="18" customHeight="1">
      <c r="A182" s="135" t="s">
        <v>295</v>
      </c>
      <c r="B182" s="150"/>
      <c r="C182" s="63">
        <f>D$80</f>
        <v>298</v>
      </c>
      <c r="D182" s="35" t="s">
        <v>198</v>
      </c>
      <c r="E182" s="40" t="s">
        <v>51</v>
      </c>
      <c r="F182" s="12"/>
      <c r="G182" s="12"/>
    </row>
    <row r="183" spans="1:7" s="2" customFormat="1" ht="18" customHeight="1" thickBot="1">
      <c r="A183" s="151" t="s">
        <v>199</v>
      </c>
      <c r="B183" s="152"/>
      <c r="C183" s="71">
        <f>C179*C180*C181*C182</f>
        <v>0</v>
      </c>
      <c r="D183" s="71" t="s">
        <v>186</v>
      </c>
      <c r="E183" s="72" t="s">
        <v>99</v>
      </c>
      <c r="F183" s="12"/>
      <c r="G183" s="12"/>
    </row>
    <row r="184" spans="1:7" s="2" customFormat="1" ht="18" customHeight="1">
      <c r="A184" s="191" t="s">
        <v>121</v>
      </c>
      <c r="B184" s="192"/>
      <c r="C184" s="192"/>
      <c r="D184" s="192"/>
      <c r="E184" s="193"/>
      <c r="F184" s="12"/>
      <c r="G184" s="12"/>
    </row>
    <row r="185" spans="1:7" s="2" customFormat="1" ht="18" customHeight="1">
      <c r="A185" s="147" t="s">
        <v>289</v>
      </c>
      <c r="B185" s="148"/>
      <c r="C185" s="148"/>
      <c r="D185" s="148"/>
      <c r="E185" s="186"/>
      <c r="F185" s="12"/>
      <c r="G185" s="4"/>
    </row>
    <row r="186" spans="1:7" s="2" customFormat="1" ht="18" customHeight="1">
      <c r="A186" s="147" t="s">
        <v>92</v>
      </c>
      <c r="B186" s="148"/>
      <c r="C186" s="61" t="s">
        <v>2</v>
      </c>
      <c r="D186" s="134" t="s">
        <v>3</v>
      </c>
      <c r="E186" s="62" t="s">
        <v>49</v>
      </c>
      <c r="F186" s="12"/>
      <c r="G186" s="4"/>
    </row>
    <row r="187" spans="1:7" s="2" customFormat="1" ht="18" customHeight="1">
      <c r="A187" s="135" t="s">
        <v>122</v>
      </c>
      <c r="B187" s="150"/>
      <c r="C187" s="63">
        <f>E36</f>
        <v>200</v>
      </c>
      <c r="D187" s="35" t="s">
        <v>123</v>
      </c>
      <c r="E187" s="40" t="s">
        <v>95</v>
      </c>
      <c r="F187" s="12"/>
      <c r="G187" s="12"/>
    </row>
    <row r="188" spans="1:7" s="2" customFormat="1" ht="18" customHeight="1">
      <c r="A188" s="135" t="s">
        <v>333</v>
      </c>
      <c r="B188" s="150"/>
      <c r="C188" s="35">
        <f>D91</f>
        <v>0.79</v>
      </c>
      <c r="D188" s="35" t="s">
        <v>88</v>
      </c>
      <c r="E188" s="40" t="s">
        <v>51</v>
      </c>
      <c r="F188" s="12"/>
      <c r="G188" s="12"/>
    </row>
    <row r="189" spans="1:7" s="2" customFormat="1" ht="18" customHeight="1">
      <c r="A189" s="156" t="s">
        <v>199</v>
      </c>
      <c r="B189" s="150"/>
      <c r="C189" s="35">
        <f>C187*C188</f>
        <v>158</v>
      </c>
      <c r="D189" s="35" t="s">
        <v>186</v>
      </c>
      <c r="E189" s="40" t="s">
        <v>99</v>
      </c>
      <c r="F189" s="12"/>
      <c r="G189" s="12"/>
    </row>
    <row r="190" spans="1:13" s="2" customFormat="1" ht="18" customHeight="1">
      <c r="A190" s="183" t="s">
        <v>288</v>
      </c>
      <c r="B190" s="184"/>
      <c r="C190" s="148"/>
      <c r="D190" s="148"/>
      <c r="E190" s="186"/>
      <c r="F190" s="12"/>
      <c r="G190" s="12"/>
      <c r="M190" s="3"/>
    </row>
    <row r="191" spans="1:7" s="2" customFormat="1" ht="18" customHeight="1">
      <c r="A191" s="147" t="s">
        <v>92</v>
      </c>
      <c r="B191" s="148"/>
      <c r="C191" s="61" t="s">
        <v>2</v>
      </c>
      <c r="D191" s="134" t="s">
        <v>3</v>
      </c>
      <c r="E191" s="62" t="s">
        <v>49</v>
      </c>
      <c r="F191" s="27"/>
      <c r="G191" s="12"/>
    </row>
    <row r="192" spans="1:7" s="2" customFormat="1" ht="18" customHeight="1">
      <c r="A192" s="135" t="s">
        <v>124</v>
      </c>
      <c r="B192" s="150"/>
      <c r="C192" s="63">
        <f>E31+E32*0.5</f>
        <v>0</v>
      </c>
      <c r="D192" s="35" t="s">
        <v>33</v>
      </c>
      <c r="E192" s="40" t="s">
        <v>95</v>
      </c>
      <c r="F192" s="27"/>
      <c r="G192" s="12"/>
    </row>
    <row r="193" spans="1:7" s="2" customFormat="1" ht="18" customHeight="1">
      <c r="A193" s="135" t="s">
        <v>332</v>
      </c>
      <c r="B193" s="150"/>
      <c r="C193" s="35">
        <f>D92</f>
        <v>1.57</v>
      </c>
      <c r="D193" s="35" t="s">
        <v>196</v>
      </c>
      <c r="E193" s="40" t="s">
        <v>51</v>
      </c>
      <c r="F193" s="27"/>
      <c r="G193" s="12"/>
    </row>
    <row r="194" spans="1:7" s="2" customFormat="1" ht="18" customHeight="1" thickBot="1">
      <c r="A194" s="151" t="s">
        <v>199</v>
      </c>
      <c r="B194" s="152"/>
      <c r="C194" s="73">
        <f>C192*C193</f>
        <v>0</v>
      </c>
      <c r="D194" s="42" t="s">
        <v>186</v>
      </c>
      <c r="E194" s="43" t="s">
        <v>99</v>
      </c>
      <c r="F194" s="27"/>
      <c r="G194" s="12"/>
    </row>
    <row r="195" spans="1:7" s="2" customFormat="1" ht="18" customHeight="1">
      <c r="A195" s="183" t="s">
        <v>183</v>
      </c>
      <c r="B195" s="184"/>
      <c r="C195" s="184"/>
      <c r="D195" s="184"/>
      <c r="E195" s="185"/>
      <c r="F195" s="27"/>
      <c r="G195" s="12"/>
    </row>
    <row r="196" spans="1:7" s="2" customFormat="1" ht="18" customHeight="1">
      <c r="A196" s="147" t="s">
        <v>287</v>
      </c>
      <c r="B196" s="148"/>
      <c r="C196" s="148"/>
      <c r="D196" s="148"/>
      <c r="E196" s="186"/>
      <c r="F196" s="27"/>
      <c r="G196" s="12"/>
    </row>
    <row r="197" spans="1:7" s="2" customFormat="1" ht="18" customHeight="1">
      <c r="A197" s="147" t="s">
        <v>92</v>
      </c>
      <c r="B197" s="148"/>
      <c r="C197" s="61" t="s">
        <v>2</v>
      </c>
      <c r="D197" s="134" t="s">
        <v>3</v>
      </c>
      <c r="E197" s="62" t="s">
        <v>49</v>
      </c>
      <c r="F197" s="12"/>
      <c r="G197" s="12"/>
    </row>
    <row r="198" spans="1:7" s="2" customFormat="1" ht="18" customHeight="1">
      <c r="A198" s="135" t="s">
        <v>125</v>
      </c>
      <c r="B198" s="139"/>
      <c r="C198" s="63">
        <f>D67</f>
        <v>800</v>
      </c>
      <c r="D198" s="35" t="s">
        <v>63</v>
      </c>
      <c r="E198" s="40" t="s">
        <v>64</v>
      </c>
      <c r="F198" s="12"/>
      <c r="G198" s="12"/>
    </row>
    <row r="199" spans="1:7" s="2" customFormat="1" ht="18" customHeight="1">
      <c r="A199" s="135" t="s">
        <v>334</v>
      </c>
      <c r="B199" s="139"/>
      <c r="C199" s="35">
        <f>D83</f>
        <v>3.67</v>
      </c>
      <c r="D199" s="35" t="s">
        <v>201</v>
      </c>
      <c r="E199" s="40" t="s">
        <v>51</v>
      </c>
      <c r="F199" s="12"/>
      <c r="G199" s="12"/>
    </row>
    <row r="200" spans="1:7" s="2" customFormat="1" ht="18" customHeight="1">
      <c r="A200" s="156" t="s">
        <v>213</v>
      </c>
      <c r="B200" s="139"/>
      <c r="C200" s="35">
        <f>C198*C199</f>
        <v>2936</v>
      </c>
      <c r="D200" s="35" t="s">
        <v>186</v>
      </c>
      <c r="E200" s="40" t="s">
        <v>99</v>
      </c>
      <c r="F200" s="12"/>
      <c r="G200" s="12"/>
    </row>
    <row r="201" spans="1:7" s="2" customFormat="1" ht="18" customHeight="1">
      <c r="A201" s="155" t="s">
        <v>214</v>
      </c>
      <c r="B201" s="182"/>
      <c r="C201" s="182"/>
      <c r="D201" s="182"/>
      <c r="E201" s="204"/>
      <c r="F201" s="12"/>
      <c r="G201" s="12"/>
    </row>
    <row r="202" spans="1:7" s="2" customFormat="1" ht="18" customHeight="1">
      <c r="A202" s="147" t="s">
        <v>92</v>
      </c>
      <c r="B202" s="148"/>
      <c r="C202" s="61" t="s">
        <v>2</v>
      </c>
      <c r="D202" s="134" t="s">
        <v>3</v>
      </c>
      <c r="E202" s="62" t="s">
        <v>49</v>
      </c>
      <c r="F202" s="12"/>
      <c r="G202" s="12"/>
    </row>
    <row r="203" spans="1:7" s="2" customFormat="1" ht="18" customHeight="1">
      <c r="A203" s="135" t="s">
        <v>126</v>
      </c>
      <c r="B203" s="139"/>
      <c r="C203" s="63">
        <f>D68</f>
        <v>0</v>
      </c>
      <c r="D203" s="35" t="s">
        <v>63</v>
      </c>
      <c r="E203" s="40" t="s">
        <v>64</v>
      </c>
      <c r="F203" s="12"/>
      <c r="G203" s="12"/>
    </row>
    <row r="204" spans="1:7" s="2" customFormat="1" ht="18" customHeight="1">
      <c r="A204" s="135" t="s">
        <v>340</v>
      </c>
      <c r="B204" s="139"/>
      <c r="C204" s="6">
        <f>D83</f>
        <v>3.67</v>
      </c>
      <c r="D204" s="35" t="s">
        <v>338</v>
      </c>
      <c r="E204" s="40" t="s">
        <v>51</v>
      </c>
      <c r="F204" s="27"/>
      <c r="G204" s="12"/>
    </row>
    <row r="205" spans="1:7" s="2" customFormat="1" ht="18" customHeight="1" thickBot="1">
      <c r="A205" s="151" t="s">
        <v>199</v>
      </c>
      <c r="B205" s="152"/>
      <c r="C205" s="73">
        <f>C203*C204*-1</f>
        <v>0</v>
      </c>
      <c r="D205" s="35" t="s">
        <v>186</v>
      </c>
      <c r="E205" s="43" t="s">
        <v>99</v>
      </c>
      <c r="F205" s="12"/>
      <c r="G205" s="12"/>
    </row>
    <row r="206" spans="1:7" s="2" customFormat="1" ht="18" customHeight="1">
      <c r="A206" s="144" t="s">
        <v>244</v>
      </c>
      <c r="B206" s="145"/>
      <c r="C206" s="145"/>
      <c r="D206" s="145"/>
      <c r="E206" s="146"/>
      <c r="F206" s="12"/>
      <c r="G206" s="12"/>
    </row>
    <row r="207" spans="1:7" s="2" customFormat="1" ht="18" customHeight="1">
      <c r="A207" s="147" t="s">
        <v>92</v>
      </c>
      <c r="B207" s="148"/>
      <c r="C207" s="61" t="s">
        <v>2</v>
      </c>
      <c r="D207" s="134" t="s">
        <v>3</v>
      </c>
      <c r="E207" s="62" t="s">
        <v>49</v>
      </c>
      <c r="F207" s="12"/>
      <c r="G207" s="12"/>
    </row>
    <row r="208" spans="1:7" s="2" customFormat="1" ht="18" customHeight="1">
      <c r="A208" s="135" t="str">
        <f>A198</f>
        <v>Humusabbau</v>
      </c>
      <c r="B208" s="136"/>
      <c r="C208" s="63">
        <f>C198</f>
        <v>800</v>
      </c>
      <c r="D208" s="35" t="s">
        <v>63</v>
      </c>
      <c r="E208" s="40" t="s">
        <v>95</v>
      </c>
      <c r="F208" s="12"/>
      <c r="G208" s="12"/>
    </row>
    <row r="209" spans="1:7" s="2" customFormat="1" ht="18" customHeight="1">
      <c r="A209" s="137" t="s">
        <v>335</v>
      </c>
      <c r="B209" s="138"/>
      <c r="C209" s="35">
        <f>D89</f>
        <v>0.09090909090909091</v>
      </c>
      <c r="D209" s="35" t="s">
        <v>85</v>
      </c>
      <c r="E209" s="40" t="s">
        <v>51</v>
      </c>
      <c r="F209" s="12"/>
      <c r="G209" s="12"/>
    </row>
    <row r="210" spans="1:7" s="2" customFormat="1" ht="18" customHeight="1">
      <c r="A210" s="137" t="s">
        <v>270</v>
      </c>
      <c r="B210" s="138"/>
      <c r="C210" s="35">
        <f>C208*C209</f>
        <v>72.72727272727273</v>
      </c>
      <c r="D210" s="35" t="s">
        <v>33</v>
      </c>
      <c r="E210" s="40" t="s">
        <v>99</v>
      </c>
      <c r="F210" s="12"/>
      <c r="G210" s="12"/>
    </row>
    <row r="211" spans="1:7" s="2" customFormat="1" ht="18" customHeight="1">
      <c r="A211" s="135" t="s">
        <v>336</v>
      </c>
      <c r="B211" s="139"/>
      <c r="C211" s="67">
        <f>D$86</f>
        <v>0.01225</v>
      </c>
      <c r="D211" s="35" t="s">
        <v>106</v>
      </c>
      <c r="E211" s="40" t="s">
        <v>51</v>
      </c>
      <c r="F211" s="12"/>
      <c r="G211" s="12"/>
    </row>
    <row r="212" spans="1:7" s="2" customFormat="1" ht="18" customHeight="1">
      <c r="A212" s="135" t="s">
        <v>294</v>
      </c>
      <c r="B212" s="139"/>
      <c r="C212" s="35">
        <f>D$82</f>
        <v>1.57</v>
      </c>
      <c r="D212" s="35" t="s">
        <v>75</v>
      </c>
      <c r="E212" s="40" t="s">
        <v>51</v>
      </c>
      <c r="F212" s="12"/>
      <c r="G212" s="12"/>
    </row>
    <row r="213" spans="1:7" s="2" customFormat="1" ht="18" customHeight="1">
      <c r="A213" s="135" t="s">
        <v>295</v>
      </c>
      <c r="B213" s="150"/>
      <c r="C213" s="63">
        <f>D$80</f>
        <v>298</v>
      </c>
      <c r="D213" s="35" t="s">
        <v>198</v>
      </c>
      <c r="E213" s="40" t="s">
        <v>51</v>
      </c>
      <c r="F213" s="12"/>
      <c r="G213" s="12"/>
    </row>
    <row r="214" spans="1:7" s="2" customFormat="1" ht="18" customHeight="1" thickBot="1">
      <c r="A214" s="151" t="s">
        <v>199</v>
      </c>
      <c r="B214" s="177"/>
      <c r="C214" s="42">
        <f>C210*C211*C212*C213</f>
        <v>416.8207272727273</v>
      </c>
      <c r="D214" s="35" t="s">
        <v>186</v>
      </c>
      <c r="E214" s="43" t="s">
        <v>99</v>
      </c>
      <c r="F214" s="12"/>
      <c r="G214" s="12"/>
    </row>
    <row r="215" spans="1:7" s="2" customFormat="1" ht="18" customHeight="1">
      <c r="A215" s="191" t="s">
        <v>184</v>
      </c>
      <c r="B215" s="192"/>
      <c r="C215" s="192"/>
      <c r="D215" s="192"/>
      <c r="E215" s="193"/>
      <c r="F215" s="12"/>
      <c r="G215" s="12"/>
    </row>
    <row r="216" spans="1:7" s="2" customFormat="1" ht="18" customHeight="1">
      <c r="A216" s="147" t="s">
        <v>286</v>
      </c>
      <c r="B216" s="148"/>
      <c r="C216" s="148"/>
      <c r="D216" s="148"/>
      <c r="E216" s="186"/>
      <c r="F216" s="12"/>
      <c r="G216" s="12"/>
    </row>
    <row r="217" spans="1:7" s="2" customFormat="1" ht="18" customHeight="1">
      <c r="A217" s="147" t="s">
        <v>92</v>
      </c>
      <c r="B217" s="148"/>
      <c r="C217" s="61" t="s">
        <v>2</v>
      </c>
      <c r="D217" s="134" t="s">
        <v>3</v>
      </c>
      <c r="E217" s="62" t="s">
        <v>49</v>
      </c>
      <c r="F217" s="12"/>
      <c r="G217" s="12"/>
    </row>
    <row r="218" spans="1:7" s="2" customFormat="1" ht="18" customHeight="1">
      <c r="A218" s="135" t="s">
        <v>127</v>
      </c>
      <c r="B218" s="139"/>
      <c r="C218" s="63">
        <f>D88*1000</f>
        <v>1410</v>
      </c>
      <c r="D218" s="35" t="s">
        <v>63</v>
      </c>
      <c r="E218" s="40" t="s">
        <v>51</v>
      </c>
      <c r="F218" s="12"/>
      <c r="G218" s="12"/>
    </row>
    <row r="219" spans="1:7" s="2" customFormat="1" ht="18" customHeight="1">
      <c r="A219" s="135" t="s">
        <v>337</v>
      </c>
      <c r="B219" s="139"/>
      <c r="C219" s="35">
        <f>D83</f>
        <v>3.67</v>
      </c>
      <c r="D219" s="35" t="s">
        <v>63</v>
      </c>
      <c r="E219" s="40" t="s">
        <v>51</v>
      </c>
      <c r="F219" s="12"/>
      <c r="G219" s="12"/>
    </row>
    <row r="220" spans="1:7" s="2" customFormat="1" ht="18" customHeight="1">
      <c r="A220" s="74" t="s">
        <v>339</v>
      </c>
      <c r="B220" s="75"/>
      <c r="C220" s="63">
        <f>E10/E7*100</f>
        <v>0</v>
      </c>
      <c r="D220" s="35" t="s">
        <v>27</v>
      </c>
      <c r="E220" s="40" t="s">
        <v>95</v>
      </c>
      <c r="F220" s="12"/>
      <c r="G220" s="12"/>
    </row>
    <row r="221" spans="1:7" s="2" customFormat="1" ht="18" customHeight="1">
      <c r="A221" s="156" t="s">
        <v>215</v>
      </c>
      <c r="B221" s="139"/>
      <c r="C221" s="63">
        <f>C218*C219*C220%</f>
        <v>0</v>
      </c>
      <c r="D221" s="35" t="s">
        <v>186</v>
      </c>
      <c r="E221" s="40" t="s">
        <v>99</v>
      </c>
      <c r="F221" s="12"/>
      <c r="G221" s="12"/>
    </row>
    <row r="222" spans="1:7" s="2" customFormat="1" ht="18" customHeight="1">
      <c r="A222" s="147" t="s">
        <v>285</v>
      </c>
      <c r="B222" s="148"/>
      <c r="C222" s="148"/>
      <c r="D222" s="148"/>
      <c r="E222" s="186"/>
      <c r="F222" s="12"/>
      <c r="G222" s="12"/>
    </row>
    <row r="223" spans="1:7" s="2" customFormat="1" ht="18" customHeight="1">
      <c r="A223" s="147" t="s">
        <v>92</v>
      </c>
      <c r="B223" s="148"/>
      <c r="C223" s="61" t="s">
        <v>2</v>
      </c>
      <c r="D223" s="134" t="s">
        <v>3</v>
      </c>
      <c r="E223" s="62" t="s">
        <v>49</v>
      </c>
      <c r="F223" s="12"/>
      <c r="G223" s="12"/>
    </row>
    <row r="224" spans="1:7" s="2" customFormat="1" ht="18" customHeight="1">
      <c r="A224" s="135" t="s">
        <v>128</v>
      </c>
      <c r="B224" s="139"/>
      <c r="C224" s="63">
        <f>D88*1000</f>
        <v>1410</v>
      </c>
      <c r="D224" s="35" t="s">
        <v>63</v>
      </c>
      <c r="E224" s="40" t="s">
        <v>51</v>
      </c>
      <c r="F224" s="12"/>
      <c r="G224" s="12"/>
    </row>
    <row r="225" spans="1:7" s="2" customFormat="1" ht="18" customHeight="1">
      <c r="A225" s="135" t="s">
        <v>340</v>
      </c>
      <c r="B225" s="139"/>
      <c r="C225" s="35">
        <f>D83</f>
        <v>3.67</v>
      </c>
      <c r="D225" s="35" t="s">
        <v>63</v>
      </c>
      <c r="E225" s="40" t="s">
        <v>51</v>
      </c>
      <c r="F225" s="12"/>
      <c r="G225" s="12"/>
    </row>
    <row r="226" spans="1:7" s="2" customFormat="1" ht="18" customHeight="1">
      <c r="A226" s="74" t="s">
        <v>341</v>
      </c>
      <c r="B226" s="75"/>
      <c r="C226" s="76">
        <f>E11/E7*100</f>
        <v>0</v>
      </c>
      <c r="D226" s="71" t="s">
        <v>27</v>
      </c>
      <c r="E226" s="72" t="s">
        <v>95</v>
      </c>
      <c r="F226" s="12"/>
      <c r="G226" s="12"/>
    </row>
    <row r="227" spans="1:7" s="2" customFormat="1" ht="18" customHeight="1" thickBot="1">
      <c r="A227" s="151" t="s">
        <v>199</v>
      </c>
      <c r="B227" s="152"/>
      <c r="C227" s="73">
        <f>C224*C225*C226%*-1</f>
        <v>0</v>
      </c>
      <c r="D227" s="42" t="s">
        <v>186</v>
      </c>
      <c r="E227" s="43" t="s">
        <v>99</v>
      </c>
      <c r="F227" s="12"/>
      <c r="G227" s="12"/>
    </row>
    <row r="228" spans="1:7" s="2" customFormat="1" ht="18" customHeight="1">
      <c r="A228" s="144" t="s">
        <v>129</v>
      </c>
      <c r="B228" s="145"/>
      <c r="C228" s="145"/>
      <c r="D228" s="145"/>
      <c r="E228" s="146"/>
      <c r="F228" s="12"/>
      <c r="G228" s="12"/>
    </row>
    <row r="229" spans="1:7" s="2" customFormat="1" ht="18" customHeight="1">
      <c r="A229" s="147" t="s">
        <v>92</v>
      </c>
      <c r="B229" s="148"/>
      <c r="C229" s="61" t="s">
        <v>2</v>
      </c>
      <c r="D229" s="134" t="s">
        <v>3</v>
      </c>
      <c r="E229" s="62" t="s">
        <v>49</v>
      </c>
      <c r="F229" s="12"/>
      <c r="G229" s="12"/>
    </row>
    <row r="230" spans="1:7" s="2" customFormat="1" ht="18" customHeight="1">
      <c r="A230" s="135" t="str">
        <f>A218</f>
        <v>Humusabbau Grünland in Acker</v>
      </c>
      <c r="B230" s="136"/>
      <c r="C230" s="63">
        <f>C218</f>
        <v>1410</v>
      </c>
      <c r="D230" s="35" t="s">
        <v>63</v>
      </c>
      <c r="E230" s="40" t="s">
        <v>51</v>
      </c>
      <c r="F230" s="12"/>
      <c r="G230" s="12"/>
    </row>
    <row r="231" spans="1:7" s="2" customFormat="1" ht="18" customHeight="1">
      <c r="A231" s="135" t="str">
        <f>A220</f>
        <v>• Anteil Grünlandumwandlung an Anbaufläche</v>
      </c>
      <c r="B231" s="136"/>
      <c r="C231" s="63">
        <f>C220</f>
        <v>0</v>
      </c>
      <c r="D231" s="35" t="str">
        <f>D220</f>
        <v>%</v>
      </c>
      <c r="E231" s="40" t="str">
        <f>E220</f>
        <v>Betrieb</v>
      </c>
      <c r="F231" s="12"/>
      <c r="G231" s="12"/>
    </row>
    <row r="232" spans="1:7" s="2" customFormat="1" ht="18" customHeight="1">
      <c r="A232" s="137" t="s">
        <v>335</v>
      </c>
      <c r="B232" s="138"/>
      <c r="C232" s="35">
        <f>D90</f>
        <v>0.09090909090909091</v>
      </c>
      <c r="D232" s="35" t="s">
        <v>85</v>
      </c>
      <c r="E232" s="40" t="s">
        <v>51</v>
      </c>
      <c r="F232" s="12"/>
      <c r="G232" s="12"/>
    </row>
    <row r="233" spans="1:7" s="2" customFormat="1" ht="18" customHeight="1">
      <c r="A233" s="137" t="s">
        <v>270</v>
      </c>
      <c r="B233" s="138"/>
      <c r="C233" s="63">
        <f>C230*C231*C232/100</f>
        <v>0</v>
      </c>
      <c r="D233" s="35" t="s">
        <v>33</v>
      </c>
      <c r="E233" s="40" t="s">
        <v>99</v>
      </c>
      <c r="F233" s="12"/>
      <c r="G233" s="12"/>
    </row>
    <row r="234" spans="1:7" s="2" customFormat="1" ht="18" customHeight="1">
      <c r="A234" s="135" t="s">
        <v>336</v>
      </c>
      <c r="B234" s="139"/>
      <c r="C234" s="67">
        <f>D$86</f>
        <v>0.01225</v>
      </c>
      <c r="D234" s="35" t="s">
        <v>106</v>
      </c>
      <c r="E234" s="40" t="s">
        <v>51</v>
      </c>
      <c r="F234" s="12"/>
      <c r="G234" s="12"/>
    </row>
    <row r="235" spans="1:7" s="2" customFormat="1" ht="18" customHeight="1">
      <c r="A235" s="135" t="s">
        <v>294</v>
      </c>
      <c r="B235" s="139"/>
      <c r="C235" s="35">
        <f>D$82</f>
        <v>1.57</v>
      </c>
      <c r="D235" s="35" t="s">
        <v>75</v>
      </c>
      <c r="E235" s="40" t="s">
        <v>51</v>
      </c>
      <c r="F235" s="12"/>
      <c r="G235" s="12"/>
    </row>
    <row r="236" spans="1:7" s="2" customFormat="1" ht="18" customHeight="1">
      <c r="A236" s="135" t="s">
        <v>295</v>
      </c>
      <c r="B236" s="150"/>
      <c r="C236" s="63">
        <f>D$80</f>
        <v>298</v>
      </c>
      <c r="D236" s="35" t="s">
        <v>198</v>
      </c>
      <c r="E236" s="40" t="s">
        <v>51</v>
      </c>
      <c r="F236" s="12"/>
      <c r="G236" s="12"/>
    </row>
    <row r="237" spans="1:7" s="2" customFormat="1" ht="18" customHeight="1" thickBot="1">
      <c r="A237" s="151" t="s">
        <v>199</v>
      </c>
      <c r="B237" s="152"/>
      <c r="C237" s="73">
        <f>C233*C234*C235*C236</f>
        <v>0</v>
      </c>
      <c r="D237" s="42" t="s">
        <v>186</v>
      </c>
      <c r="E237" s="43" t="s">
        <v>99</v>
      </c>
      <c r="F237" s="12"/>
      <c r="G237" s="12"/>
    </row>
    <row r="238" spans="1:7" s="2" customFormat="1" ht="18" customHeight="1">
      <c r="A238" s="144" t="s">
        <v>185</v>
      </c>
      <c r="B238" s="145"/>
      <c r="C238" s="145"/>
      <c r="D238" s="145"/>
      <c r="E238" s="146"/>
      <c r="F238" s="12"/>
      <c r="G238" s="12"/>
    </row>
    <row r="239" spans="1:7" s="2" customFormat="1" ht="18" customHeight="1">
      <c r="A239" s="147" t="s">
        <v>92</v>
      </c>
      <c r="B239" s="148"/>
      <c r="C239" s="61" t="s">
        <v>2</v>
      </c>
      <c r="D239" s="134" t="s">
        <v>3</v>
      </c>
      <c r="E239" s="62" t="s">
        <v>49</v>
      </c>
      <c r="F239" s="12"/>
      <c r="G239" s="12"/>
    </row>
    <row r="240" spans="1:7" s="2" customFormat="1" ht="18" customHeight="1">
      <c r="A240" s="200" t="s">
        <v>323</v>
      </c>
      <c r="B240" s="201"/>
      <c r="C240" s="77">
        <f>D70</f>
        <v>0</v>
      </c>
      <c r="D240" s="78" t="s">
        <v>186</v>
      </c>
      <c r="E240" s="79" t="s">
        <v>51</v>
      </c>
      <c r="F240" s="12"/>
      <c r="G240" s="12"/>
    </row>
    <row r="241" spans="1:7" s="2" customFormat="1" ht="18" customHeight="1">
      <c r="A241" s="80" t="s">
        <v>322</v>
      </c>
      <c r="B241" s="81"/>
      <c r="C241" s="82">
        <f>E9/E7*100</f>
        <v>0</v>
      </c>
      <c r="D241" s="78" t="s">
        <v>27</v>
      </c>
      <c r="E241" s="79" t="s">
        <v>95</v>
      </c>
      <c r="F241" s="12"/>
      <c r="G241" s="12"/>
    </row>
    <row r="242" spans="1:7" s="2" customFormat="1" ht="18" customHeight="1" thickBot="1">
      <c r="A242" s="202" t="s">
        <v>187</v>
      </c>
      <c r="B242" s="203"/>
      <c r="C242" s="83">
        <f>C240*C241/100</f>
        <v>0</v>
      </c>
      <c r="D242" s="42" t="s">
        <v>186</v>
      </c>
      <c r="E242" s="43" t="s">
        <v>99</v>
      </c>
      <c r="F242" s="12"/>
      <c r="G242" s="12"/>
    </row>
    <row r="243" spans="1:7" s="2" customFormat="1" ht="18" customHeight="1">
      <c r="A243" s="84"/>
      <c r="B243" s="65"/>
      <c r="C243" s="65"/>
      <c r="D243" s="65"/>
      <c r="E243" s="66"/>
      <c r="F243" s="12"/>
      <c r="G243" s="12"/>
    </row>
    <row r="244" spans="1:6" ht="18" customHeight="1">
      <c r="A244" s="85" t="s">
        <v>346</v>
      </c>
      <c r="B244" s="86"/>
      <c r="C244" s="86"/>
      <c r="D244" s="86"/>
      <c r="E244" s="87"/>
      <c r="F244" s="88"/>
    </row>
    <row r="245" spans="1:6" ht="18" customHeight="1">
      <c r="A245" s="157" t="s">
        <v>216</v>
      </c>
      <c r="B245" s="158"/>
      <c r="C245" s="158"/>
      <c r="D245" s="158"/>
      <c r="E245" s="159"/>
      <c r="F245" s="88"/>
    </row>
    <row r="246" spans="1:6" ht="18" customHeight="1">
      <c r="A246" s="89" t="s">
        <v>130</v>
      </c>
      <c r="B246" s="90"/>
      <c r="C246" s="91"/>
      <c r="D246" s="91"/>
      <c r="E246" s="92"/>
      <c r="F246" s="88"/>
    </row>
    <row r="247" spans="1:6" ht="18" customHeight="1">
      <c r="A247" s="147" t="s">
        <v>92</v>
      </c>
      <c r="B247" s="148"/>
      <c r="C247" s="61" t="s">
        <v>2</v>
      </c>
      <c r="D247" s="134" t="s">
        <v>3</v>
      </c>
      <c r="E247" s="62" t="s">
        <v>49</v>
      </c>
      <c r="F247" s="88"/>
    </row>
    <row r="248" spans="1:6" ht="18" customHeight="1">
      <c r="A248" s="140" t="s">
        <v>131</v>
      </c>
      <c r="B248" s="136"/>
      <c r="C248" s="93">
        <f>E31+E32+E33</f>
        <v>18</v>
      </c>
      <c r="D248" s="7" t="s">
        <v>33</v>
      </c>
      <c r="E248" s="34" t="s">
        <v>95</v>
      </c>
      <c r="F248" s="88"/>
    </row>
    <row r="249" spans="1:6" ht="18" customHeight="1">
      <c r="A249" s="80" t="s">
        <v>320</v>
      </c>
      <c r="B249" s="81"/>
      <c r="C249" s="94">
        <f>((E31*D93)+(E32*D94)+(E33*D95))/C248</f>
        <v>3.52</v>
      </c>
      <c r="D249" s="7" t="s">
        <v>190</v>
      </c>
      <c r="E249" s="34" t="s">
        <v>51</v>
      </c>
      <c r="F249" s="95"/>
    </row>
    <row r="250" spans="1:6" ht="18" customHeight="1">
      <c r="A250" s="156" t="s">
        <v>217</v>
      </c>
      <c r="B250" s="139"/>
      <c r="C250" s="94">
        <f>C248*C249</f>
        <v>63.36</v>
      </c>
      <c r="D250" s="35" t="s">
        <v>186</v>
      </c>
      <c r="E250" s="40" t="s">
        <v>99</v>
      </c>
      <c r="F250" s="88"/>
    </row>
    <row r="251" spans="1:6" ht="18" customHeight="1">
      <c r="A251" s="96" t="s">
        <v>132</v>
      </c>
      <c r="B251" s="91"/>
      <c r="C251" s="91"/>
      <c r="D251" s="91"/>
      <c r="E251" s="92"/>
      <c r="F251" s="88"/>
    </row>
    <row r="252" spans="1:6" ht="18" customHeight="1">
      <c r="A252" s="147" t="s">
        <v>92</v>
      </c>
      <c r="B252" s="148"/>
      <c r="C252" s="61" t="s">
        <v>2</v>
      </c>
      <c r="D252" s="134" t="s">
        <v>3</v>
      </c>
      <c r="E252" s="62" t="s">
        <v>49</v>
      </c>
      <c r="F252" s="88"/>
    </row>
    <row r="253" spans="1:6" ht="18" customHeight="1">
      <c r="A253" s="140" t="s">
        <v>271</v>
      </c>
      <c r="B253" s="136"/>
      <c r="C253" s="93">
        <f>E34</f>
        <v>46</v>
      </c>
      <c r="D253" s="7" t="s">
        <v>68</v>
      </c>
      <c r="E253" s="34" t="s">
        <v>95</v>
      </c>
      <c r="F253" s="88"/>
    </row>
    <row r="254" spans="1:6" ht="18" customHeight="1">
      <c r="A254" s="80" t="s">
        <v>321</v>
      </c>
      <c r="B254" s="81"/>
      <c r="C254" s="94">
        <f>D97</f>
        <v>0.54</v>
      </c>
      <c r="D254" s="7" t="s">
        <v>191</v>
      </c>
      <c r="E254" s="34" t="s">
        <v>51</v>
      </c>
      <c r="F254" s="88"/>
    </row>
    <row r="255" spans="1:6" ht="18" customHeight="1">
      <c r="A255" s="156" t="s">
        <v>217</v>
      </c>
      <c r="B255" s="139"/>
      <c r="C255" s="94">
        <f>C253*C254</f>
        <v>24.840000000000003</v>
      </c>
      <c r="D255" s="35" t="s">
        <v>186</v>
      </c>
      <c r="E255" s="40" t="s">
        <v>99</v>
      </c>
      <c r="F255" s="88"/>
    </row>
    <row r="256" spans="1:6" ht="18" customHeight="1">
      <c r="A256" s="89" t="s">
        <v>133</v>
      </c>
      <c r="B256" s="90"/>
      <c r="C256" s="91"/>
      <c r="D256" s="91"/>
      <c r="E256" s="92"/>
      <c r="F256" s="88"/>
    </row>
    <row r="257" spans="1:6" ht="18" customHeight="1">
      <c r="A257" s="147" t="s">
        <v>92</v>
      </c>
      <c r="B257" s="148"/>
      <c r="C257" s="61" t="s">
        <v>2</v>
      </c>
      <c r="D257" s="134" t="s">
        <v>3</v>
      </c>
      <c r="E257" s="62" t="s">
        <v>49</v>
      </c>
      <c r="F257" s="88"/>
    </row>
    <row r="258" spans="1:6" ht="18" customHeight="1">
      <c r="A258" s="140" t="s">
        <v>272</v>
      </c>
      <c r="B258" s="136"/>
      <c r="C258" s="93">
        <f>E35</f>
        <v>0</v>
      </c>
      <c r="D258" s="7" t="s">
        <v>69</v>
      </c>
      <c r="E258" s="34" t="s">
        <v>95</v>
      </c>
      <c r="F258" s="88"/>
    </row>
    <row r="259" spans="1:6" ht="18" customHeight="1">
      <c r="A259" s="80" t="s">
        <v>318</v>
      </c>
      <c r="B259" s="81"/>
      <c r="C259" s="94">
        <f>D98</f>
        <v>0.42</v>
      </c>
      <c r="D259" s="7" t="s">
        <v>192</v>
      </c>
      <c r="E259" s="34" t="s">
        <v>51</v>
      </c>
      <c r="F259" s="88"/>
    </row>
    <row r="260" spans="1:6" ht="18" customHeight="1">
      <c r="A260" s="156" t="s">
        <v>217</v>
      </c>
      <c r="B260" s="139"/>
      <c r="C260" s="69">
        <f>C258*C259</f>
        <v>0</v>
      </c>
      <c r="D260" s="35" t="s">
        <v>186</v>
      </c>
      <c r="E260" s="40" t="s">
        <v>99</v>
      </c>
      <c r="F260" s="88"/>
    </row>
    <row r="261" spans="1:6" ht="18" customHeight="1">
      <c r="A261" s="89" t="s">
        <v>134</v>
      </c>
      <c r="B261" s="90"/>
      <c r="C261" s="91"/>
      <c r="D261" s="91"/>
      <c r="E261" s="92"/>
      <c r="F261" s="88"/>
    </row>
    <row r="262" spans="1:6" ht="18" customHeight="1">
      <c r="A262" s="147" t="s">
        <v>92</v>
      </c>
      <c r="B262" s="148"/>
      <c r="C262" s="61" t="s">
        <v>2</v>
      </c>
      <c r="D262" s="134" t="s">
        <v>3</v>
      </c>
      <c r="E262" s="62" t="s">
        <v>49</v>
      </c>
      <c r="F262" s="88"/>
    </row>
    <row r="263" spans="1:6" ht="18" customHeight="1">
      <c r="A263" s="140" t="s">
        <v>135</v>
      </c>
      <c r="B263" s="136"/>
      <c r="C263" s="93">
        <f>E36</f>
        <v>200</v>
      </c>
      <c r="D263" s="7" t="s">
        <v>123</v>
      </c>
      <c r="E263" s="34" t="s">
        <v>95</v>
      </c>
      <c r="F263" s="88"/>
    </row>
    <row r="264" spans="1:6" ht="18" customHeight="1">
      <c r="A264" s="80" t="s">
        <v>319</v>
      </c>
      <c r="B264" s="81"/>
      <c r="C264" s="94">
        <f>D99</f>
        <v>0.02</v>
      </c>
      <c r="D264" s="7" t="s">
        <v>196</v>
      </c>
      <c r="E264" s="34" t="s">
        <v>51</v>
      </c>
      <c r="F264" s="88"/>
    </row>
    <row r="265" spans="1:6" ht="18" customHeight="1" thickBot="1">
      <c r="A265" s="151" t="s">
        <v>218</v>
      </c>
      <c r="B265" s="177"/>
      <c r="C265" s="97">
        <f>C263*C264</f>
        <v>4</v>
      </c>
      <c r="D265" s="42" t="s">
        <v>186</v>
      </c>
      <c r="E265" s="43" t="s">
        <v>99</v>
      </c>
      <c r="F265" s="88"/>
    </row>
    <row r="266" spans="1:6" ht="18" customHeight="1">
      <c r="A266" s="173" t="s">
        <v>248</v>
      </c>
      <c r="B266" s="187"/>
      <c r="C266" s="187"/>
      <c r="D266" s="187"/>
      <c r="E266" s="188"/>
      <c r="F266" s="88"/>
    </row>
    <row r="267" spans="1:6" ht="18" customHeight="1">
      <c r="A267" s="179" t="s">
        <v>130</v>
      </c>
      <c r="B267" s="189"/>
      <c r="C267" s="189"/>
      <c r="D267" s="189"/>
      <c r="E267" s="190"/>
      <c r="F267" s="88"/>
    </row>
    <row r="268" spans="1:6" ht="18" customHeight="1">
      <c r="A268" s="147" t="s">
        <v>92</v>
      </c>
      <c r="B268" s="148"/>
      <c r="C268" s="61" t="s">
        <v>2</v>
      </c>
      <c r="D268" s="134" t="s">
        <v>3</v>
      </c>
      <c r="E268" s="62" t="s">
        <v>49</v>
      </c>
      <c r="F268" s="98"/>
    </row>
    <row r="269" spans="1:6" ht="18" customHeight="1">
      <c r="A269" s="135" t="s">
        <v>136</v>
      </c>
      <c r="B269" s="150"/>
      <c r="C269" s="35">
        <f>C137+E42</f>
        <v>112</v>
      </c>
      <c r="D269" s="35" t="s">
        <v>33</v>
      </c>
      <c r="E269" s="40" t="s">
        <v>137</v>
      </c>
      <c r="F269" s="98"/>
    </row>
    <row r="270" spans="1:6" ht="18" customHeight="1">
      <c r="A270" s="162" t="s">
        <v>317</v>
      </c>
      <c r="B270" s="163"/>
      <c r="C270" s="94">
        <f>D96</f>
        <v>3.4</v>
      </c>
      <c r="D270" s="7" t="s">
        <v>190</v>
      </c>
      <c r="E270" s="34" t="s">
        <v>51</v>
      </c>
      <c r="F270" s="88"/>
    </row>
    <row r="271" spans="1:6" ht="18" customHeight="1">
      <c r="A271" s="156" t="s">
        <v>217</v>
      </c>
      <c r="B271" s="139"/>
      <c r="C271" s="94">
        <f>C269*C270</f>
        <v>380.8</v>
      </c>
      <c r="D271" s="35" t="s">
        <v>186</v>
      </c>
      <c r="E271" s="40" t="s">
        <v>99</v>
      </c>
      <c r="F271" s="88"/>
    </row>
    <row r="272" spans="1:6" ht="18" customHeight="1">
      <c r="A272" s="157" t="s">
        <v>132</v>
      </c>
      <c r="B272" s="158"/>
      <c r="C272" s="158"/>
      <c r="D272" s="158"/>
      <c r="E272" s="159"/>
      <c r="F272" s="88"/>
    </row>
    <row r="273" spans="1:6" ht="18" customHeight="1">
      <c r="A273" s="147" t="s">
        <v>92</v>
      </c>
      <c r="B273" s="148"/>
      <c r="C273" s="61" t="s">
        <v>2</v>
      </c>
      <c r="D273" s="134" t="s">
        <v>3</v>
      </c>
      <c r="E273" s="62" t="s">
        <v>49</v>
      </c>
      <c r="F273" s="88"/>
    </row>
    <row r="274" spans="1:6" ht="18" customHeight="1">
      <c r="A274" s="140" t="s">
        <v>273</v>
      </c>
      <c r="B274" s="136"/>
      <c r="C274" s="93">
        <f>E22*E24</f>
        <v>68</v>
      </c>
      <c r="D274" s="7" t="s">
        <v>68</v>
      </c>
      <c r="E274" s="34" t="s">
        <v>95</v>
      </c>
      <c r="F274" s="88"/>
    </row>
    <row r="275" spans="1:6" ht="18" customHeight="1">
      <c r="A275" s="162" t="s">
        <v>316</v>
      </c>
      <c r="B275" s="163"/>
      <c r="C275" s="94">
        <f>D97</f>
        <v>0.54</v>
      </c>
      <c r="D275" s="7" t="s">
        <v>191</v>
      </c>
      <c r="E275" s="34" t="s">
        <v>51</v>
      </c>
      <c r="F275" s="88"/>
    </row>
    <row r="276" spans="1:6" ht="18" customHeight="1">
      <c r="A276" s="156" t="s">
        <v>217</v>
      </c>
      <c r="B276" s="139"/>
      <c r="C276" s="94">
        <f>C274*C275</f>
        <v>36.72</v>
      </c>
      <c r="D276" s="35" t="s">
        <v>186</v>
      </c>
      <c r="E276" s="40" t="s">
        <v>99</v>
      </c>
      <c r="F276" s="88"/>
    </row>
    <row r="277" spans="1:6" ht="18" customHeight="1">
      <c r="A277" s="157" t="s">
        <v>133</v>
      </c>
      <c r="B277" s="158"/>
      <c r="C277" s="158"/>
      <c r="D277" s="158"/>
      <c r="E277" s="159"/>
      <c r="F277" s="88"/>
    </row>
    <row r="278" spans="1:6" ht="18" customHeight="1">
      <c r="A278" s="147" t="s">
        <v>92</v>
      </c>
      <c r="B278" s="148"/>
      <c r="C278" s="61" t="s">
        <v>2</v>
      </c>
      <c r="D278" s="134" t="s">
        <v>3</v>
      </c>
      <c r="E278" s="62" t="s">
        <v>49</v>
      </c>
      <c r="F278" s="88"/>
    </row>
    <row r="279" spans="1:6" ht="18" customHeight="1">
      <c r="A279" s="140" t="s">
        <v>274</v>
      </c>
      <c r="B279" s="136"/>
      <c r="C279" s="93">
        <f>E22*E25</f>
        <v>238</v>
      </c>
      <c r="D279" s="7" t="s">
        <v>69</v>
      </c>
      <c r="E279" s="34" t="s">
        <v>95</v>
      </c>
      <c r="F279" s="88"/>
    </row>
    <row r="280" spans="1:6" ht="18" customHeight="1">
      <c r="A280" s="162" t="s">
        <v>314</v>
      </c>
      <c r="B280" s="163"/>
      <c r="C280" s="94">
        <f>D98</f>
        <v>0.42</v>
      </c>
      <c r="D280" s="7" t="s">
        <v>192</v>
      </c>
      <c r="E280" s="34" t="s">
        <v>51</v>
      </c>
      <c r="F280" s="88"/>
    </row>
    <row r="281" spans="1:6" ht="18" customHeight="1" thickBot="1">
      <c r="A281" s="151" t="s">
        <v>218</v>
      </c>
      <c r="B281" s="177"/>
      <c r="C281" s="97">
        <f>C279*C280</f>
        <v>99.96</v>
      </c>
      <c r="D281" s="42" t="s">
        <v>186</v>
      </c>
      <c r="E281" s="43" t="s">
        <v>99</v>
      </c>
      <c r="F281" s="88"/>
    </row>
    <row r="282" spans="1:6" ht="18" customHeight="1">
      <c r="A282" s="173" t="s">
        <v>249</v>
      </c>
      <c r="B282" s="187"/>
      <c r="C282" s="187"/>
      <c r="D282" s="187"/>
      <c r="E282" s="188"/>
      <c r="F282" s="88"/>
    </row>
    <row r="283" spans="1:6" ht="18" customHeight="1">
      <c r="A283" s="197" t="s">
        <v>189</v>
      </c>
      <c r="B283" s="198"/>
      <c r="C283" s="198"/>
      <c r="D283" s="198"/>
      <c r="E283" s="199"/>
      <c r="F283" s="98"/>
    </row>
    <row r="284" spans="1:6" ht="18" customHeight="1">
      <c r="A284" s="179" t="s">
        <v>130</v>
      </c>
      <c r="B284" s="189"/>
      <c r="C284" s="189"/>
      <c r="D284" s="189"/>
      <c r="E284" s="190"/>
      <c r="F284" s="88"/>
    </row>
    <row r="285" spans="1:6" ht="18" customHeight="1">
      <c r="A285" s="147" t="s">
        <v>92</v>
      </c>
      <c r="B285" s="148"/>
      <c r="C285" s="61" t="s">
        <v>2</v>
      </c>
      <c r="D285" s="134" t="s">
        <v>3</v>
      </c>
      <c r="E285" s="62" t="s">
        <v>49</v>
      </c>
      <c r="F285" s="88"/>
    </row>
    <row r="286" spans="1:6" ht="18" customHeight="1">
      <c r="A286" s="135" t="s">
        <v>138</v>
      </c>
      <c r="B286" s="150"/>
      <c r="C286" s="63">
        <f>E38</f>
        <v>0</v>
      </c>
      <c r="D286" s="35" t="s">
        <v>33</v>
      </c>
      <c r="E286" s="40" t="s">
        <v>95</v>
      </c>
      <c r="F286" s="88"/>
    </row>
    <row r="287" spans="1:6" ht="18" customHeight="1">
      <c r="A287" s="162" t="s">
        <v>315</v>
      </c>
      <c r="B287" s="163"/>
      <c r="C287" s="94">
        <f>D96</f>
        <v>3.4</v>
      </c>
      <c r="D287" s="7" t="s">
        <v>190</v>
      </c>
      <c r="E287" s="34" t="s">
        <v>51</v>
      </c>
      <c r="F287" s="88"/>
    </row>
    <row r="288" spans="1:6" ht="18" customHeight="1">
      <c r="A288" s="156" t="s">
        <v>217</v>
      </c>
      <c r="B288" s="139"/>
      <c r="C288" s="69">
        <f>C286*C287</f>
        <v>0</v>
      </c>
      <c r="D288" s="35" t="s">
        <v>186</v>
      </c>
      <c r="E288" s="40" t="s">
        <v>99</v>
      </c>
      <c r="F288" s="88"/>
    </row>
    <row r="289" spans="1:6" ht="18" customHeight="1">
      <c r="A289" s="157" t="s">
        <v>132</v>
      </c>
      <c r="B289" s="158"/>
      <c r="C289" s="158"/>
      <c r="D289" s="158"/>
      <c r="E289" s="159"/>
      <c r="F289" s="88"/>
    </row>
    <row r="290" spans="1:6" ht="18" customHeight="1">
      <c r="A290" s="147" t="s">
        <v>92</v>
      </c>
      <c r="B290" s="148"/>
      <c r="C290" s="61" t="s">
        <v>2</v>
      </c>
      <c r="D290" s="134" t="s">
        <v>3</v>
      </c>
      <c r="E290" s="62" t="s">
        <v>49</v>
      </c>
      <c r="F290" s="88"/>
    </row>
    <row r="291" spans="1:6" ht="18" customHeight="1">
      <c r="A291" s="140" t="s">
        <v>139</v>
      </c>
      <c r="B291" s="136"/>
      <c r="C291" s="93">
        <f>E39</f>
        <v>0</v>
      </c>
      <c r="D291" s="7" t="s">
        <v>68</v>
      </c>
      <c r="E291" s="34" t="s">
        <v>95</v>
      </c>
      <c r="F291" s="88"/>
    </row>
    <row r="292" spans="1:6" ht="18" customHeight="1">
      <c r="A292" s="162" t="s">
        <v>313</v>
      </c>
      <c r="B292" s="163"/>
      <c r="C292" s="94">
        <f>D97</f>
        <v>0.54</v>
      </c>
      <c r="D292" s="7" t="s">
        <v>191</v>
      </c>
      <c r="E292" s="34" t="s">
        <v>51</v>
      </c>
      <c r="F292" s="88"/>
    </row>
    <row r="293" spans="1:6" ht="18" customHeight="1">
      <c r="A293" s="156" t="s">
        <v>217</v>
      </c>
      <c r="B293" s="139"/>
      <c r="C293" s="69">
        <f>C291*C292</f>
        <v>0</v>
      </c>
      <c r="D293" s="35" t="s">
        <v>186</v>
      </c>
      <c r="E293" s="40" t="s">
        <v>99</v>
      </c>
      <c r="F293" s="88"/>
    </row>
    <row r="294" spans="1:6" ht="18" customHeight="1">
      <c r="A294" s="157" t="s">
        <v>133</v>
      </c>
      <c r="B294" s="158"/>
      <c r="C294" s="158"/>
      <c r="D294" s="158"/>
      <c r="E294" s="159"/>
      <c r="F294" s="88"/>
    </row>
    <row r="295" spans="1:6" ht="18" customHeight="1">
      <c r="A295" s="147" t="s">
        <v>92</v>
      </c>
      <c r="B295" s="148"/>
      <c r="C295" s="61" t="s">
        <v>2</v>
      </c>
      <c r="D295" s="134" t="s">
        <v>3</v>
      </c>
      <c r="E295" s="62" t="s">
        <v>49</v>
      </c>
      <c r="F295" s="88"/>
    </row>
    <row r="296" spans="1:6" ht="18" customHeight="1">
      <c r="A296" s="140" t="s">
        <v>140</v>
      </c>
      <c r="B296" s="136"/>
      <c r="C296" s="93">
        <f>E40</f>
        <v>0</v>
      </c>
      <c r="D296" s="7" t="s">
        <v>69</v>
      </c>
      <c r="E296" s="34" t="s">
        <v>95</v>
      </c>
      <c r="F296" s="88"/>
    </row>
    <row r="297" spans="1:6" ht="18" customHeight="1">
      <c r="A297" s="162" t="s">
        <v>312</v>
      </c>
      <c r="B297" s="163"/>
      <c r="C297" s="94">
        <f>D98</f>
        <v>0.42</v>
      </c>
      <c r="D297" s="7" t="s">
        <v>192</v>
      </c>
      <c r="E297" s="34" t="s">
        <v>51</v>
      </c>
      <c r="F297" s="88"/>
    </row>
    <row r="298" spans="1:6" ht="18" customHeight="1">
      <c r="A298" s="156" t="s">
        <v>217</v>
      </c>
      <c r="B298" s="139"/>
      <c r="C298" s="69">
        <f>C296*C297</f>
        <v>0</v>
      </c>
      <c r="D298" s="35" t="s">
        <v>186</v>
      </c>
      <c r="E298" s="40" t="s">
        <v>99</v>
      </c>
      <c r="F298" s="88"/>
    </row>
    <row r="299" spans="1:6" ht="18" customHeight="1">
      <c r="A299" s="194" t="s">
        <v>188</v>
      </c>
      <c r="B299" s="195"/>
      <c r="C299" s="195"/>
      <c r="D299" s="195"/>
      <c r="E299" s="196"/>
      <c r="F299" s="88"/>
    </row>
    <row r="300" spans="1:6" ht="18" customHeight="1">
      <c r="A300" s="157" t="s">
        <v>130</v>
      </c>
      <c r="B300" s="158"/>
      <c r="C300" s="158"/>
      <c r="D300" s="158"/>
      <c r="E300" s="159"/>
      <c r="F300" s="88"/>
    </row>
    <row r="301" spans="1:6" ht="18" customHeight="1">
      <c r="A301" s="147" t="s">
        <v>92</v>
      </c>
      <c r="B301" s="148"/>
      <c r="C301" s="61" t="s">
        <v>2</v>
      </c>
      <c r="D301" s="134" t="s">
        <v>3</v>
      </c>
      <c r="E301" s="62" t="s">
        <v>49</v>
      </c>
      <c r="F301" s="88"/>
    </row>
    <row r="302" spans="1:7" ht="18" customHeight="1">
      <c r="A302" s="135" t="s">
        <v>141</v>
      </c>
      <c r="B302" s="150"/>
      <c r="C302" s="63">
        <f>E44</f>
        <v>0</v>
      </c>
      <c r="D302" s="35" t="s">
        <v>33</v>
      </c>
      <c r="E302" s="40" t="s">
        <v>95</v>
      </c>
      <c r="F302" s="88"/>
      <c r="G302" s="56"/>
    </row>
    <row r="303" spans="1:7" ht="18" customHeight="1">
      <c r="A303" s="162" t="s">
        <v>311</v>
      </c>
      <c r="B303" s="163"/>
      <c r="C303" s="94">
        <f>D96</f>
        <v>3.4</v>
      </c>
      <c r="D303" s="7" t="s">
        <v>190</v>
      </c>
      <c r="E303" s="34" t="s">
        <v>51</v>
      </c>
      <c r="F303" s="88"/>
      <c r="G303" s="56"/>
    </row>
    <row r="304" spans="1:6" ht="18" customHeight="1">
      <c r="A304" s="156" t="s">
        <v>217</v>
      </c>
      <c r="B304" s="139"/>
      <c r="C304" s="69">
        <f>C302*C303</f>
        <v>0</v>
      </c>
      <c r="D304" s="35" t="s">
        <v>186</v>
      </c>
      <c r="E304" s="40" t="s">
        <v>99</v>
      </c>
      <c r="F304" s="88"/>
    </row>
    <row r="305" spans="1:6" ht="18" customHeight="1">
      <c r="A305" s="157" t="s">
        <v>132</v>
      </c>
      <c r="B305" s="158"/>
      <c r="C305" s="158"/>
      <c r="D305" s="158"/>
      <c r="E305" s="159"/>
      <c r="F305" s="88"/>
    </row>
    <row r="306" spans="1:6" ht="18" customHeight="1">
      <c r="A306" s="147" t="s">
        <v>92</v>
      </c>
      <c r="B306" s="148"/>
      <c r="C306" s="61" t="s">
        <v>2</v>
      </c>
      <c r="D306" s="134" t="s">
        <v>3</v>
      </c>
      <c r="E306" s="62" t="s">
        <v>49</v>
      </c>
      <c r="F306" s="88"/>
    </row>
    <row r="307" spans="1:6" ht="18" customHeight="1">
      <c r="A307" s="140" t="s">
        <v>142</v>
      </c>
      <c r="B307" s="136"/>
      <c r="C307" s="93">
        <f>D45</f>
        <v>0</v>
      </c>
      <c r="D307" s="7" t="s">
        <v>68</v>
      </c>
      <c r="E307" s="34" t="s">
        <v>95</v>
      </c>
      <c r="F307" s="88"/>
    </row>
    <row r="308" spans="1:6" ht="18" customHeight="1">
      <c r="A308" s="162" t="s">
        <v>310</v>
      </c>
      <c r="B308" s="163"/>
      <c r="C308" s="94">
        <f>D97</f>
        <v>0.54</v>
      </c>
      <c r="D308" s="7" t="s">
        <v>191</v>
      </c>
      <c r="E308" s="34" t="s">
        <v>51</v>
      </c>
      <c r="F308" s="88"/>
    </row>
    <row r="309" spans="1:6" ht="18" customHeight="1">
      <c r="A309" s="156" t="s">
        <v>217</v>
      </c>
      <c r="B309" s="139"/>
      <c r="C309" s="69">
        <f>C307*C308</f>
        <v>0</v>
      </c>
      <c r="D309" s="35" t="s">
        <v>186</v>
      </c>
      <c r="E309" s="40" t="s">
        <v>99</v>
      </c>
      <c r="F309" s="88"/>
    </row>
    <row r="310" spans="1:6" ht="18" customHeight="1">
      <c r="A310" s="157" t="s">
        <v>133</v>
      </c>
      <c r="B310" s="158"/>
      <c r="C310" s="158"/>
      <c r="D310" s="158"/>
      <c r="E310" s="159"/>
      <c r="F310" s="88"/>
    </row>
    <row r="311" spans="1:6" ht="18" customHeight="1">
      <c r="A311" s="147" t="s">
        <v>92</v>
      </c>
      <c r="B311" s="148"/>
      <c r="C311" s="61" t="s">
        <v>2</v>
      </c>
      <c r="D311" s="134" t="s">
        <v>3</v>
      </c>
      <c r="E311" s="62" t="s">
        <v>49</v>
      </c>
      <c r="F311" s="88"/>
    </row>
    <row r="312" spans="1:6" ht="18" customHeight="1">
      <c r="A312" s="140" t="s">
        <v>143</v>
      </c>
      <c r="B312" s="136"/>
      <c r="C312" s="93">
        <f>D46</f>
        <v>0</v>
      </c>
      <c r="D312" s="7" t="s">
        <v>69</v>
      </c>
      <c r="E312" s="34" t="s">
        <v>95</v>
      </c>
      <c r="F312" s="88"/>
    </row>
    <row r="313" spans="1:6" ht="18" customHeight="1">
      <c r="A313" s="162" t="s">
        <v>308</v>
      </c>
      <c r="B313" s="163"/>
      <c r="C313" s="94">
        <f>D98</f>
        <v>0.42</v>
      </c>
      <c r="D313" s="7" t="s">
        <v>192</v>
      </c>
      <c r="E313" s="34" t="s">
        <v>51</v>
      </c>
      <c r="F313" s="88"/>
    </row>
    <row r="314" spans="1:6" ht="18" customHeight="1" thickBot="1">
      <c r="A314" s="151" t="s">
        <v>217</v>
      </c>
      <c r="B314" s="177"/>
      <c r="C314" s="83">
        <f>C312*C313</f>
        <v>0</v>
      </c>
      <c r="D314" s="42" t="s">
        <v>186</v>
      </c>
      <c r="E314" s="43" t="s">
        <v>99</v>
      </c>
      <c r="F314" s="88"/>
    </row>
    <row r="315" spans="1:6" ht="18" customHeight="1">
      <c r="A315" s="144" t="s">
        <v>219</v>
      </c>
      <c r="B315" s="145"/>
      <c r="C315" s="145"/>
      <c r="D315" s="145"/>
      <c r="E315" s="146"/>
      <c r="F315" s="88"/>
    </row>
    <row r="316" spans="1:6" ht="18" customHeight="1">
      <c r="A316" s="147" t="s">
        <v>92</v>
      </c>
      <c r="B316" s="148"/>
      <c r="C316" s="61" t="s">
        <v>2</v>
      </c>
      <c r="D316" s="134" t="s">
        <v>3</v>
      </c>
      <c r="E316" s="62" t="s">
        <v>49</v>
      </c>
      <c r="F316" s="88"/>
    </row>
    <row r="317" spans="1:6" ht="18" customHeight="1">
      <c r="A317" s="135" t="s">
        <v>144</v>
      </c>
      <c r="B317" s="150"/>
      <c r="C317" s="63">
        <f>E50</f>
        <v>30</v>
      </c>
      <c r="D317" s="35" t="s">
        <v>44</v>
      </c>
      <c r="E317" s="40" t="s">
        <v>95</v>
      </c>
      <c r="F317" s="88"/>
    </row>
    <row r="318" spans="1:6" ht="18" customHeight="1">
      <c r="A318" s="162" t="s">
        <v>309</v>
      </c>
      <c r="B318" s="163"/>
      <c r="C318" s="94">
        <f>D100</f>
        <v>2.14</v>
      </c>
      <c r="D318" s="7" t="s">
        <v>197</v>
      </c>
      <c r="E318" s="34" t="s">
        <v>51</v>
      </c>
      <c r="F318" s="88"/>
    </row>
    <row r="319" spans="1:6" ht="18" customHeight="1" thickBot="1">
      <c r="A319" s="151" t="s">
        <v>217</v>
      </c>
      <c r="B319" s="177"/>
      <c r="C319" s="94">
        <f>C317*C318</f>
        <v>64.2</v>
      </c>
      <c r="D319" s="42" t="s">
        <v>186</v>
      </c>
      <c r="E319" s="40" t="s">
        <v>99</v>
      </c>
      <c r="F319" s="88"/>
    </row>
    <row r="320" spans="1:6" ht="18" customHeight="1">
      <c r="A320" s="144" t="s">
        <v>220</v>
      </c>
      <c r="B320" s="145"/>
      <c r="C320" s="145"/>
      <c r="D320" s="145"/>
      <c r="E320" s="146"/>
      <c r="F320" s="88"/>
    </row>
    <row r="321" spans="1:6" ht="18" customHeight="1">
      <c r="A321" s="147" t="s">
        <v>92</v>
      </c>
      <c r="B321" s="148"/>
      <c r="C321" s="61" t="s">
        <v>2</v>
      </c>
      <c r="D321" s="70" t="s">
        <v>3</v>
      </c>
      <c r="E321" s="62" t="s">
        <v>49</v>
      </c>
      <c r="F321" s="88"/>
    </row>
    <row r="322" spans="1:6" ht="18" customHeight="1">
      <c r="A322" s="135" t="s">
        <v>145</v>
      </c>
      <c r="B322" s="150"/>
      <c r="C322" s="35">
        <f>E51*0.35</f>
        <v>1.0499999999999998</v>
      </c>
      <c r="D322" s="35" t="s">
        <v>146</v>
      </c>
      <c r="E322" s="40" t="s">
        <v>95</v>
      </c>
      <c r="F322" s="88"/>
    </row>
    <row r="323" spans="1:6" ht="18" customHeight="1">
      <c r="A323" s="162" t="s">
        <v>307</v>
      </c>
      <c r="B323" s="163"/>
      <c r="C323" s="94">
        <f>D101</f>
        <v>11.09</v>
      </c>
      <c r="D323" s="7" t="s">
        <v>197</v>
      </c>
      <c r="E323" s="34" t="s">
        <v>51</v>
      </c>
      <c r="F323" s="88"/>
    </row>
    <row r="324" spans="1:6" ht="18" customHeight="1" thickBot="1">
      <c r="A324" s="151" t="s">
        <v>217</v>
      </c>
      <c r="B324" s="177"/>
      <c r="C324" s="94">
        <f>C322*C323</f>
        <v>11.644499999999997</v>
      </c>
      <c r="D324" s="42" t="s">
        <v>186</v>
      </c>
      <c r="E324" s="40" t="s">
        <v>99</v>
      </c>
      <c r="F324" s="88"/>
    </row>
    <row r="325" spans="1:6" ht="18" customHeight="1">
      <c r="A325" s="173" t="s">
        <v>221</v>
      </c>
      <c r="B325" s="187"/>
      <c r="C325" s="187"/>
      <c r="D325" s="187"/>
      <c r="E325" s="188"/>
      <c r="F325" s="88"/>
    </row>
    <row r="326" spans="1:6" ht="18" customHeight="1">
      <c r="A326" s="179" t="s">
        <v>147</v>
      </c>
      <c r="B326" s="189"/>
      <c r="C326" s="189"/>
      <c r="D326" s="189"/>
      <c r="E326" s="190"/>
      <c r="F326" s="88"/>
    </row>
    <row r="327" spans="1:6" ht="18" customHeight="1">
      <c r="A327" s="147" t="s">
        <v>92</v>
      </c>
      <c r="B327" s="148"/>
      <c r="C327" s="61" t="s">
        <v>2</v>
      </c>
      <c r="D327" s="134" t="s">
        <v>3</v>
      </c>
      <c r="E327" s="62" t="s">
        <v>49</v>
      </c>
      <c r="F327" s="88"/>
    </row>
    <row r="328" spans="1:6" ht="18" customHeight="1">
      <c r="A328" s="135" t="s">
        <v>148</v>
      </c>
      <c r="B328" s="150"/>
      <c r="C328" s="63">
        <f>E48</f>
        <v>120</v>
      </c>
      <c r="D328" s="35" t="s">
        <v>149</v>
      </c>
      <c r="E328" s="40" t="s">
        <v>95</v>
      </c>
      <c r="F328" s="88"/>
    </row>
    <row r="329" spans="1:6" ht="18" customHeight="1">
      <c r="A329" s="162" t="s">
        <v>306</v>
      </c>
      <c r="B329" s="163"/>
      <c r="C329" s="94">
        <f>D102</f>
        <v>3.01</v>
      </c>
      <c r="D329" s="7" t="s">
        <v>203</v>
      </c>
      <c r="E329" s="34" t="s">
        <v>51</v>
      </c>
      <c r="F329" s="88"/>
    </row>
    <row r="330" spans="1:6" ht="18" customHeight="1">
      <c r="A330" s="156" t="s">
        <v>217</v>
      </c>
      <c r="B330" s="139"/>
      <c r="C330" s="94">
        <f>C328*C329</f>
        <v>361.2</v>
      </c>
      <c r="D330" s="35" t="s">
        <v>186</v>
      </c>
      <c r="E330" s="40" t="s">
        <v>99</v>
      </c>
      <c r="F330" s="88"/>
    </row>
    <row r="331" spans="1:6" ht="18" customHeight="1">
      <c r="A331" s="157" t="s">
        <v>150</v>
      </c>
      <c r="B331" s="158"/>
      <c r="C331" s="158"/>
      <c r="D331" s="158"/>
      <c r="E331" s="159"/>
      <c r="F331" s="88"/>
    </row>
    <row r="332" spans="1:6" ht="18" customHeight="1">
      <c r="A332" s="147" t="s">
        <v>92</v>
      </c>
      <c r="B332" s="148"/>
      <c r="C332" s="61" t="s">
        <v>2</v>
      </c>
      <c r="D332" s="70" t="s">
        <v>3</v>
      </c>
      <c r="E332" s="62" t="s">
        <v>49</v>
      </c>
      <c r="F332" s="88"/>
    </row>
    <row r="333" spans="1:6" ht="18" customHeight="1">
      <c r="A333" s="135" t="s">
        <v>148</v>
      </c>
      <c r="B333" s="150"/>
      <c r="C333" s="63">
        <f>E49</f>
        <v>0</v>
      </c>
      <c r="D333" s="35" t="s">
        <v>149</v>
      </c>
      <c r="E333" s="40" t="s">
        <v>95</v>
      </c>
      <c r="F333" s="88"/>
    </row>
    <row r="334" spans="1:6" ht="18" customHeight="1">
      <c r="A334" s="162" t="s">
        <v>304</v>
      </c>
      <c r="B334" s="163"/>
      <c r="C334" s="94">
        <f>D103</f>
        <v>0.54</v>
      </c>
      <c r="D334" s="7" t="s">
        <v>203</v>
      </c>
      <c r="E334" s="34" t="s">
        <v>51</v>
      </c>
      <c r="F334" s="88"/>
    </row>
    <row r="335" spans="1:6" ht="18" customHeight="1" thickBot="1">
      <c r="A335" s="151" t="s">
        <v>217</v>
      </c>
      <c r="B335" s="177"/>
      <c r="C335" s="83">
        <f>C333*C334</f>
        <v>0</v>
      </c>
      <c r="D335" s="42" t="s">
        <v>186</v>
      </c>
      <c r="E335" s="43" t="s">
        <v>99</v>
      </c>
      <c r="F335" s="88"/>
    </row>
    <row r="336" spans="1:6" ht="18" customHeight="1">
      <c r="A336" s="144" t="s">
        <v>222</v>
      </c>
      <c r="B336" s="145"/>
      <c r="C336" s="145"/>
      <c r="D336" s="145"/>
      <c r="E336" s="146"/>
      <c r="F336" s="88"/>
    </row>
    <row r="337" spans="1:6" ht="18" customHeight="1">
      <c r="A337" s="155" t="s">
        <v>92</v>
      </c>
      <c r="B337" s="182"/>
      <c r="C337" s="61" t="s">
        <v>2</v>
      </c>
      <c r="D337" s="134" t="s">
        <v>3</v>
      </c>
      <c r="E337" s="62" t="s">
        <v>49</v>
      </c>
      <c r="F337" s="88"/>
    </row>
    <row r="338" spans="1:6" ht="18" customHeight="1">
      <c r="A338" s="135" t="s">
        <v>151</v>
      </c>
      <c r="B338" s="150"/>
      <c r="C338" s="63">
        <f>E48+E49</f>
        <v>120</v>
      </c>
      <c r="D338" s="35" t="s">
        <v>149</v>
      </c>
      <c r="E338" s="40" t="s">
        <v>95</v>
      </c>
      <c r="F338" s="88"/>
    </row>
    <row r="339" spans="1:6" ht="18" customHeight="1">
      <c r="A339" s="162" t="s">
        <v>305</v>
      </c>
      <c r="B339" s="163"/>
      <c r="C339" s="94">
        <f>D104</f>
        <v>0.89</v>
      </c>
      <c r="D339" s="7" t="s">
        <v>203</v>
      </c>
      <c r="E339" s="34" t="s">
        <v>51</v>
      </c>
      <c r="F339" s="88"/>
    </row>
    <row r="340" spans="1:6" ht="18" customHeight="1" thickBot="1">
      <c r="A340" s="151" t="s">
        <v>217</v>
      </c>
      <c r="B340" s="177"/>
      <c r="C340" s="97">
        <f>C338*C339</f>
        <v>106.8</v>
      </c>
      <c r="D340" s="42" t="s">
        <v>186</v>
      </c>
      <c r="E340" s="43" t="s">
        <v>99</v>
      </c>
      <c r="F340" s="88"/>
    </row>
    <row r="341" spans="1:6" ht="18" customHeight="1">
      <c r="A341" s="99"/>
      <c r="B341" s="100"/>
      <c r="C341" s="101"/>
      <c r="D341" s="102"/>
      <c r="E341" s="103"/>
      <c r="F341" s="88"/>
    </row>
    <row r="342" spans="1:6" ht="18" customHeight="1">
      <c r="A342" s="104" t="s">
        <v>347</v>
      </c>
      <c r="B342" s="105"/>
      <c r="C342" s="106"/>
      <c r="D342" s="86"/>
      <c r="E342" s="87"/>
      <c r="F342" s="88"/>
    </row>
    <row r="343" spans="1:6" ht="18" customHeight="1">
      <c r="A343" s="183" t="s">
        <v>279</v>
      </c>
      <c r="B343" s="184"/>
      <c r="C343" s="184"/>
      <c r="D343" s="184"/>
      <c r="E343" s="185"/>
      <c r="F343" s="88"/>
    </row>
    <row r="344" spans="1:6" ht="18" customHeight="1">
      <c r="A344" s="147" t="s">
        <v>152</v>
      </c>
      <c r="B344" s="148"/>
      <c r="C344" s="148"/>
      <c r="D344" s="148"/>
      <c r="E344" s="186"/>
      <c r="F344" s="88"/>
    </row>
    <row r="345" spans="1:6" ht="18" customHeight="1">
      <c r="A345" s="147" t="s">
        <v>92</v>
      </c>
      <c r="B345" s="148"/>
      <c r="C345" s="61" t="s">
        <v>2</v>
      </c>
      <c r="D345" s="134" t="s">
        <v>3</v>
      </c>
      <c r="E345" s="62" t="s">
        <v>49</v>
      </c>
      <c r="F345" s="88"/>
    </row>
    <row r="346" spans="1:6" ht="18" customHeight="1">
      <c r="A346" s="140" t="s">
        <v>153</v>
      </c>
      <c r="B346" s="136"/>
      <c r="C346" s="93">
        <f>E19</f>
        <v>0</v>
      </c>
      <c r="D346" s="7" t="s">
        <v>154</v>
      </c>
      <c r="E346" s="34" t="s">
        <v>95</v>
      </c>
      <c r="F346" s="88"/>
    </row>
    <row r="347" spans="1:6" ht="18" customHeight="1">
      <c r="A347" s="140" t="s">
        <v>343</v>
      </c>
      <c r="B347" s="154"/>
      <c r="C347" s="69">
        <f>D72</f>
        <v>0</v>
      </c>
      <c r="D347" s="7" t="s">
        <v>67</v>
      </c>
      <c r="E347" s="34" t="s">
        <v>64</v>
      </c>
      <c r="F347" s="88"/>
    </row>
    <row r="348" spans="1:6" ht="18" customHeight="1">
      <c r="A348" s="140" t="s">
        <v>303</v>
      </c>
      <c r="B348" s="154"/>
      <c r="C348" s="94">
        <f>D83</f>
        <v>3.67</v>
      </c>
      <c r="D348" s="7" t="s">
        <v>201</v>
      </c>
      <c r="E348" s="34" t="s">
        <v>51</v>
      </c>
      <c r="F348" s="88"/>
    </row>
    <row r="349" spans="1:6" ht="18" customHeight="1">
      <c r="A349" s="156" t="s">
        <v>217</v>
      </c>
      <c r="B349" s="139"/>
      <c r="C349" s="69">
        <f>C346*C347*C348*-1</f>
        <v>0</v>
      </c>
      <c r="D349" s="35" t="s">
        <v>186</v>
      </c>
      <c r="E349" s="40" t="s">
        <v>99</v>
      </c>
      <c r="F349" s="88"/>
    </row>
    <row r="350" spans="1:6" ht="18" customHeight="1">
      <c r="A350" s="147" t="s">
        <v>155</v>
      </c>
      <c r="B350" s="148"/>
      <c r="C350" s="148"/>
      <c r="D350" s="148"/>
      <c r="E350" s="186"/>
      <c r="F350" s="88"/>
    </row>
    <row r="351" spans="1:6" ht="18" customHeight="1">
      <c r="A351" s="147" t="s">
        <v>92</v>
      </c>
      <c r="B351" s="148"/>
      <c r="C351" s="61" t="s">
        <v>2</v>
      </c>
      <c r="D351" s="134" t="s">
        <v>3</v>
      </c>
      <c r="E351" s="62" t="s">
        <v>49</v>
      </c>
      <c r="F351" s="88"/>
    </row>
    <row r="352" spans="1:6" ht="18" customHeight="1">
      <c r="A352" s="140" t="s">
        <v>153</v>
      </c>
      <c r="B352" s="136"/>
      <c r="C352" s="93">
        <f>E17</f>
        <v>0</v>
      </c>
      <c r="D352" s="7" t="s">
        <v>154</v>
      </c>
      <c r="E352" s="34" t="s">
        <v>95</v>
      </c>
      <c r="F352" s="88"/>
    </row>
    <row r="353" spans="1:6" ht="18" customHeight="1">
      <c r="A353" s="140" t="s">
        <v>302</v>
      </c>
      <c r="B353" s="154"/>
      <c r="C353" s="69">
        <f>D72</f>
        <v>0</v>
      </c>
      <c r="D353" s="7" t="s">
        <v>67</v>
      </c>
      <c r="E353" s="34" t="s">
        <v>64</v>
      </c>
      <c r="F353" s="88"/>
    </row>
    <row r="354" spans="1:6" ht="18" customHeight="1">
      <c r="A354" s="140" t="s">
        <v>301</v>
      </c>
      <c r="B354" s="154"/>
      <c r="C354" s="94">
        <f>D83</f>
        <v>3.67</v>
      </c>
      <c r="D354" s="7" t="s">
        <v>201</v>
      </c>
      <c r="E354" s="34" t="s">
        <v>51</v>
      </c>
      <c r="F354" s="88"/>
    </row>
    <row r="355" spans="1:6" ht="18" customHeight="1" thickBot="1">
      <c r="A355" s="151" t="s">
        <v>217</v>
      </c>
      <c r="B355" s="177"/>
      <c r="C355" s="82">
        <f>C352*C353*C354*-1</f>
        <v>0</v>
      </c>
      <c r="D355" s="42" t="s">
        <v>186</v>
      </c>
      <c r="E355" s="72" t="s">
        <v>99</v>
      </c>
      <c r="F355" s="88"/>
    </row>
    <row r="356" spans="1:6" ht="18" customHeight="1">
      <c r="A356" s="191" t="s">
        <v>227</v>
      </c>
      <c r="B356" s="192"/>
      <c r="C356" s="192"/>
      <c r="D356" s="192"/>
      <c r="E356" s="193"/>
      <c r="F356" s="88"/>
    </row>
    <row r="357" spans="1:6" ht="18" customHeight="1">
      <c r="A357" s="157" t="s">
        <v>130</v>
      </c>
      <c r="B357" s="158"/>
      <c r="C357" s="158"/>
      <c r="D357" s="158"/>
      <c r="E357" s="159"/>
      <c r="F357" s="88"/>
    </row>
    <row r="358" spans="1:6" ht="18" customHeight="1">
      <c r="A358" s="147" t="s">
        <v>92</v>
      </c>
      <c r="B358" s="148"/>
      <c r="C358" s="61" t="s">
        <v>2</v>
      </c>
      <c r="D358" s="134" t="s">
        <v>3</v>
      </c>
      <c r="E358" s="62" t="s">
        <v>49</v>
      </c>
      <c r="F358" s="88"/>
    </row>
    <row r="359" spans="1:6" ht="18" customHeight="1">
      <c r="A359" s="135" t="s">
        <v>156</v>
      </c>
      <c r="B359" s="150"/>
      <c r="C359" s="63">
        <f>D74</f>
        <v>0</v>
      </c>
      <c r="D359" s="35" t="s">
        <v>33</v>
      </c>
      <c r="E359" s="40" t="str">
        <f>F74</f>
        <v>DüV</v>
      </c>
      <c r="F359" s="88"/>
    </row>
    <row r="360" spans="1:6" ht="18" customHeight="1">
      <c r="A360" s="135" t="s">
        <v>300</v>
      </c>
      <c r="B360" s="150"/>
      <c r="C360" s="94">
        <f>D96</f>
        <v>3.4</v>
      </c>
      <c r="D360" s="7" t="s">
        <v>190</v>
      </c>
      <c r="E360" s="107" t="str">
        <f>F96</f>
        <v>Parameterdatei</v>
      </c>
      <c r="F360" s="88"/>
    </row>
    <row r="361" spans="1:6" ht="18" customHeight="1">
      <c r="A361" s="156" t="s">
        <v>217</v>
      </c>
      <c r="B361" s="139"/>
      <c r="C361" s="69">
        <f>C359*C360*-1</f>
        <v>0</v>
      </c>
      <c r="D361" s="35" t="s">
        <v>186</v>
      </c>
      <c r="E361" s="40" t="s">
        <v>99</v>
      </c>
      <c r="F361" s="88"/>
    </row>
    <row r="362" spans="1:6" ht="18" customHeight="1">
      <c r="A362" s="157" t="s">
        <v>132</v>
      </c>
      <c r="B362" s="158"/>
      <c r="C362" s="158"/>
      <c r="D362" s="158"/>
      <c r="E362" s="159"/>
      <c r="F362" s="88"/>
    </row>
    <row r="363" spans="1:6" ht="18" customHeight="1">
      <c r="A363" s="147" t="s">
        <v>92</v>
      </c>
      <c r="B363" s="148"/>
      <c r="C363" s="61" t="s">
        <v>2</v>
      </c>
      <c r="D363" s="134" t="s">
        <v>3</v>
      </c>
      <c r="E363" s="62" t="s">
        <v>49</v>
      </c>
      <c r="F363" s="88"/>
    </row>
    <row r="364" spans="1:6" ht="18" customHeight="1">
      <c r="A364" s="140" t="s">
        <v>157</v>
      </c>
      <c r="B364" s="136"/>
      <c r="C364" s="69">
        <f>D75</f>
        <v>0</v>
      </c>
      <c r="D364" s="7" t="s">
        <v>68</v>
      </c>
      <c r="E364" s="107" t="str">
        <f>F75</f>
        <v>DüV</v>
      </c>
      <c r="F364" s="88"/>
    </row>
    <row r="365" spans="1:6" ht="18" customHeight="1">
      <c r="A365" s="140" t="s">
        <v>299</v>
      </c>
      <c r="B365" s="182"/>
      <c r="C365" s="94">
        <f>D97</f>
        <v>0.54</v>
      </c>
      <c r="D365" s="7" t="s">
        <v>191</v>
      </c>
      <c r="E365" s="107" t="str">
        <f>F97</f>
        <v>Parameterdatei</v>
      </c>
      <c r="F365" s="88"/>
    </row>
    <row r="366" spans="1:6" ht="18" customHeight="1">
      <c r="A366" s="156" t="s">
        <v>217</v>
      </c>
      <c r="B366" s="139"/>
      <c r="C366" s="69">
        <f>C364*C365*-1</f>
        <v>0</v>
      </c>
      <c r="D366" s="35" t="s">
        <v>186</v>
      </c>
      <c r="E366" s="40" t="s">
        <v>99</v>
      </c>
      <c r="F366" s="88"/>
    </row>
    <row r="367" spans="1:6" ht="18" customHeight="1">
      <c r="A367" s="157" t="s">
        <v>133</v>
      </c>
      <c r="B367" s="158"/>
      <c r="C367" s="158"/>
      <c r="D367" s="158"/>
      <c r="E367" s="159"/>
      <c r="F367" s="88"/>
    </row>
    <row r="368" spans="1:6" ht="18" customHeight="1">
      <c r="A368" s="147" t="s">
        <v>92</v>
      </c>
      <c r="B368" s="148"/>
      <c r="C368" s="61" t="s">
        <v>2</v>
      </c>
      <c r="D368" s="134" t="s">
        <v>3</v>
      </c>
      <c r="E368" s="62" t="s">
        <v>49</v>
      </c>
      <c r="F368" s="88"/>
    </row>
    <row r="369" spans="1:6" ht="18" customHeight="1">
      <c r="A369" s="140" t="s">
        <v>158</v>
      </c>
      <c r="B369" s="136"/>
      <c r="C369" s="69">
        <f>D76</f>
        <v>0</v>
      </c>
      <c r="D369" s="7" t="s">
        <v>69</v>
      </c>
      <c r="E369" s="107" t="str">
        <f>F76</f>
        <v>z.B. LLG (2020)</v>
      </c>
      <c r="F369" s="88"/>
    </row>
    <row r="370" spans="1:6" ht="18" customHeight="1">
      <c r="A370" s="140" t="s">
        <v>298</v>
      </c>
      <c r="B370" s="154"/>
      <c r="C370" s="94">
        <f>D98</f>
        <v>0.42</v>
      </c>
      <c r="D370" s="7" t="s">
        <v>192</v>
      </c>
      <c r="E370" s="107" t="str">
        <f>F98</f>
        <v>Parameterdatei</v>
      </c>
      <c r="F370" s="88"/>
    </row>
    <row r="371" spans="1:6" ht="18" customHeight="1" thickBot="1">
      <c r="A371" s="151" t="s">
        <v>217</v>
      </c>
      <c r="B371" s="177"/>
      <c r="C371" s="83">
        <f>C369*C370*-1</f>
        <v>0</v>
      </c>
      <c r="D371" s="42" t="s">
        <v>186</v>
      </c>
      <c r="E371" s="43" t="s">
        <v>99</v>
      </c>
      <c r="F371" s="88"/>
    </row>
    <row r="372" spans="1:6" ht="18" customHeight="1" thickBot="1">
      <c r="A372" s="108"/>
      <c r="B372" s="109"/>
      <c r="C372" s="110"/>
      <c r="D372" s="111"/>
      <c r="E372" s="111"/>
      <c r="F372" s="88"/>
    </row>
    <row r="373" spans="1:6" ht="18" customHeight="1">
      <c r="A373" s="173" t="s">
        <v>159</v>
      </c>
      <c r="B373" s="174"/>
      <c r="C373" s="174"/>
      <c r="D373" s="174"/>
      <c r="E373" s="174"/>
      <c r="F373" s="178"/>
    </row>
    <row r="374" spans="1:6" ht="18" customHeight="1">
      <c r="A374" s="179" t="s">
        <v>348</v>
      </c>
      <c r="B374" s="180"/>
      <c r="C374" s="180"/>
      <c r="D374" s="180"/>
      <c r="E374" s="181"/>
      <c r="F374" s="112" t="s">
        <v>180</v>
      </c>
    </row>
    <row r="375" spans="1:6" ht="18" customHeight="1">
      <c r="A375" s="137" t="s">
        <v>176</v>
      </c>
      <c r="B375" s="160"/>
      <c r="C375" s="160"/>
      <c r="D375" s="160"/>
      <c r="E375" s="161"/>
      <c r="F375" s="23">
        <f>C121</f>
        <v>95.1252952</v>
      </c>
    </row>
    <row r="376" spans="1:6" ht="18" customHeight="1">
      <c r="A376" s="155" t="s">
        <v>160</v>
      </c>
      <c r="B376" s="154"/>
      <c r="C376" s="154"/>
      <c r="D376" s="154"/>
      <c r="E376" s="154"/>
      <c r="F376" s="40">
        <f>C130</f>
        <v>3.368592</v>
      </c>
    </row>
    <row r="377" spans="1:6" ht="18" customHeight="1">
      <c r="A377" s="155" t="s">
        <v>54</v>
      </c>
      <c r="B377" s="154"/>
      <c r="C377" s="154"/>
      <c r="D377" s="154"/>
      <c r="E377" s="154"/>
      <c r="F377" s="40">
        <f>C141</f>
        <v>584.5910700000001</v>
      </c>
    </row>
    <row r="378" spans="1:6" ht="18" customHeight="1">
      <c r="A378" s="155" t="s">
        <v>161</v>
      </c>
      <c r="B378" s="154"/>
      <c r="C378" s="154"/>
      <c r="D378" s="154"/>
      <c r="E378" s="154"/>
      <c r="F378" s="40">
        <f>C148</f>
        <v>103.16313000000001</v>
      </c>
    </row>
    <row r="379" spans="1:6" ht="18" customHeight="1">
      <c r="A379" s="155" t="s">
        <v>177</v>
      </c>
      <c r="B379" s="154"/>
      <c r="C379" s="154"/>
      <c r="D379" s="154"/>
      <c r="E379" s="154"/>
      <c r="F379" s="40">
        <f>C160+C169</f>
        <v>119.15341515</v>
      </c>
    </row>
    <row r="380" spans="1:6" ht="18" customHeight="1">
      <c r="A380" s="155" t="s">
        <v>162</v>
      </c>
      <c r="B380" s="154"/>
      <c r="C380" s="154"/>
      <c r="D380" s="154"/>
      <c r="E380" s="154"/>
      <c r="F380" s="40">
        <f>C176</f>
        <v>57.31285</v>
      </c>
    </row>
    <row r="381" spans="1:6" ht="18" customHeight="1">
      <c r="A381" s="155" t="s">
        <v>230</v>
      </c>
      <c r="B381" s="154"/>
      <c r="C381" s="154"/>
      <c r="D381" s="154"/>
      <c r="E381" s="154"/>
      <c r="F381" s="113">
        <f>C183</f>
        <v>0</v>
      </c>
    </row>
    <row r="382" spans="1:6" ht="18" customHeight="1">
      <c r="A382" s="155" t="s">
        <v>163</v>
      </c>
      <c r="B382" s="154"/>
      <c r="C382" s="154"/>
      <c r="D382" s="154"/>
      <c r="E382" s="154"/>
      <c r="F382" s="40">
        <f>C189+C194</f>
        <v>158</v>
      </c>
    </row>
    <row r="383" spans="1:6" ht="18" customHeight="1">
      <c r="A383" s="155" t="s">
        <v>181</v>
      </c>
      <c r="B383" s="154"/>
      <c r="C383" s="154"/>
      <c r="D383" s="154"/>
      <c r="E383" s="154"/>
      <c r="F383" s="40">
        <f>C200+C205</f>
        <v>2936</v>
      </c>
    </row>
    <row r="384" spans="1:6" ht="18" customHeight="1">
      <c r="A384" s="155" t="s">
        <v>245</v>
      </c>
      <c r="B384" s="154"/>
      <c r="C384" s="154"/>
      <c r="D384" s="154"/>
      <c r="E384" s="154"/>
      <c r="F384" s="40">
        <f>C214</f>
        <v>416.8207272727273</v>
      </c>
    </row>
    <row r="385" spans="1:6" ht="18" customHeight="1">
      <c r="A385" s="155" t="s">
        <v>232</v>
      </c>
      <c r="B385" s="154"/>
      <c r="C385" s="154"/>
      <c r="D385" s="154"/>
      <c r="E385" s="154"/>
      <c r="F385" s="113">
        <f>C221+C227</f>
        <v>0</v>
      </c>
    </row>
    <row r="386" spans="1:6" ht="18" customHeight="1">
      <c r="A386" s="155" t="s">
        <v>164</v>
      </c>
      <c r="B386" s="154"/>
      <c r="C386" s="154"/>
      <c r="D386" s="154"/>
      <c r="E386" s="154"/>
      <c r="F386" s="113">
        <f>C237</f>
        <v>0</v>
      </c>
    </row>
    <row r="387" spans="1:6" ht="18" customHeight="1">
      <c r="A387" s="155" t="s">
        <v>223</v>
      </c>
      <c r="B387" s="154"/>
      <c r="C387" s="154"/>
      <c r="D387" s="154"/>
      <c r="E387" s="154"/>
      <c r="F387" s="113">
        <f>C242</f>
        <v>0</v>
      </c>
    </row>
    <row r="388" spans="1:6" ht="18" customHeight="1" thickBot="1">
      <c r="A388" s="170" t="s">
        <v>165</v>
      </c>
      <c r="B388" s="171"/>
      <c r="C388" s="171"/>
      <c r="D388" s="171"/>
      <c r="E388" s="172"/>
      <c r="F388" s="72">
        <f>SUM(F375:F387)</f>
        <v>4473.535079622728</v>
      </c>
    </row>
    <row r="389" spans="1:6" ht="18" customHeight="1">
      <c r="A389" s="173" t="s">
        <v>349</v>
      </c>
      <c r="B389" s="174"/>
      <c r="C389" s="174"/>
      <c r="D389" s="174"/>
      <c r="E389" s="175"/>
      <c r="F389" s="114" t="s">
        <v>180</v>
      </c>
    </row>
    <row r="390" spans="1:6" ht="18" customHeight="1">
      <c r="A390" s="141" t="s">
        <v>225</v>
      </c>
      <c r="B390" s="142"/>
      <c r="C390" s="142"/>
      <c r="D390" s="142"/>
      <c r="E390" s="143"/>
      <c r="F390" s="40">
        <f>C250+C255+C260+C265</f>
        <v>92.2</v>
      </c>
    </row>
    <row r="391" spans="1:6" ht="18" customHeight="1">
      <c r="A391" s="141" t="s">
        <v>246</v>
      </c>
      <c r="B391" s="142"/>
      <c r="C391" s="142"/>
      <c r="D391" s="142"/>
      <c r="E391" s="143"/>
      <c r="F391" s="40">
        <f>C271+C276+C281</f>
        <v>517.48</v>
      </c>
    </row>
    <row r="392" spans="1:6" ht="18" customHeight="1">
      <c r="A392" s="141" t="s">
        <v>247</v>
      </c>
      <c r="B392" s="142"/>
      <c r="C392" s="142"/>
      <c r="D392" s="142"/>
      <c r="E392" s="143"/>
      <c r="F392" s="113">
        <f>C288+C293+C298+C304+C309+C314</f>
        <v>0</v>
      </c>
    </row>
    <row r="393" spans="1:6" ht="18" customHeight="1">
      <c r="A393" s="141" t="s">
        <v>226</v>
      </c>
      <c r="B393" s="142"/>
      <c r="C393" s="142"/>
      <c r="D393" s="142"/>
      <c r="E393" s="143"/>
      <c r="F393" s="40">
        <f>C319</f>
        <v>64.2</v>
      </c>
    </row>
    <row r="394" spans="1:6" ht="18" customHeight="1">
      <c r="A394" s="141" t="s">
        <v>235</v>
      </c>
      <c r="B394" s="142"/>
      <c r="C394" s="142"/>
      <c r="D394" s="142"/>
      <c r="E394" s="143"/>
      <c r="F394" s="40">
        <f>C324</f>
        <v>11.644499999999997</v>
      </c>
    </row>
    <row r="395" spans="1:6" ht="18" customHeight="1">
      <c r="A395" s="141" t="s">
        <v>224</v>
      </c>
      <c r="B395" s="142"/>
      <c r="C395" s="142"/>
      <c r="D395" s="142"/>
      <c r="E395" s="143"/>
      <c r="F395" s="40">
        <f>C330+C335</f>
        <v>361.2</v>
      </c>
    </row>
    <row r="396" spans="1:6" ht="18" customHeight="1">
      <c r="A396" s="141" t="s">
        <v>200</v>
      </c>
      <c r="B396" s="142"/>
      <c r="C396" s="142"/>
      <c r="D396" s="142"/>
      <c r="E396" s="143"/>
      <c r="F396" s="40">
        <f>C340</f>
        <v>106.8</v>
      </c>
    </row>
    <row r="397" spans="1:6" ht="18" customHeight="1" thickBot="1">
      <c r="A397" s="170" t="s">
        <v>166</v>
      </c>
      <c r="B397" s="171"/>
      <c r="C397" s="171"/>
      <c r="D397" s="171"/>
      <c r="E397" s="172"/>
      <c r="F397" s="72">
        <f>SUM(F390:F396)</f>
        <v>1153.5245</v>
      </c>
    </row>
    <row r="398" spans="1:6" ht="18" customHeight="1">
      <c r="A398" s="176" t="s">
        <v>350</v>
      </c>
      <c r="B398" s="174"/>
      <c r="C398" s="174"/>
      <c r="D398" s="174"/>
      <c r="E398" s="175"/>
      <c r="F398" s="114" t="s">
        <v>180</v>
      </c>
    </row>
    <row r="399" spans="1:6" ht="18" customHeight="1">
      <c r="A399" s="141" t="s">
        <v>280</v>
      </c>
      <c r="B399" s="142"/>
      <c r="C399" s="142"/>
      <c r="D399" s="142"/>
      <c r="E399" s="143"/>
      <c r="F399" s="113">
        <f>C349+C355</f>
        <v>0</v>
      </c>
    </row>
    <row r="400" spans="1:6" ht="18" customHeight="1">
      <c r="A400" s="141" t="s">
        <v>178</v>
      </c>
      <c r="B400" s="142"/>
      <c r="C400" s="142"/>
      <c r="D400" s="142"/>
      <c r="E400" s="143"/>
      <c r="F400" s="113">
        <f>C361+C366+C371</f>
        <v>0</v>
      </c>
    </row>
    <row r="401" spans="1:6" ht="18" customHeight="1" thickBot="1">
      <c r="A401" s="170" t="s">
        <v>167</v>
      </c>
      <c r="B401" s="171"/>
      <c r="C401" s="171"/>
      <c r="D401" s="171"/>
      <c r="E401" s="172"/>
      <c r="F401" s="115">
        <f>SUM(F399:F400)</f>
        <v>0</v>
      </c>
    </row>
    <row r="402" spans="1:6" ht="18" customHeight="1">
      <c r="A402" s="131" t="s">
        <v>351</v>
      </c>
      <c r="B402" s="132"/>
      <c r="C402" s="132"/>
      <c r="D402" s="132"/>
      <c r="E402" s="132"/>
      <c r="F402" s="130"/>
    </row>
    <row r="403" spans="1:6" ht="18" customHeight="1">
      <c r="A403" s="155" t="s">
        <v>168</v>
      </c>
      <c r="B403" s="164"/>
      <c r="C403" s="164"/>
      <c r="D403" s="164"/>
      <c r="E403" s="46" t="s">
        <v>180</v>
      </c>
      <c r="F403" s="40">
        <f>F388+F397+F401</f>
        <v>5627.059579622728</v>
      </c>
    </row>
    <row r="404" spans="1:6" ht="18" customHeight="1">
      <c r="A404" s="155" t="s">
        <v>169</v>
      </c>
      <c r="B404" s="164"/>
      <c r="C404" s="164"/>
      <c r="D404" s="164"/>
      <c r="E404" s="46" t="s">
        <v>170</v>
      </c>
      <c r="F404" s="40">
        <f>E14</f>
        <v>13500</v>
      </c>
    </row>
    <row r="405" spans="1:6" ht="18" customHeight="1">
      <c r="A405" s="45" t="s">
        <v>171</v>
      </c>
      <c r="B405" s="165"/>
      <c r="C405" s="158"/>
      <c r="D405" s="166"/>
      <c r="E405" s="116" t="s">
        <v>179</v>
      </c>
      <c r="F405" s="117">
        <f>F403/F404</f>
        <v>0.41681922812020206</v>
      </c>
    </row>
    <row r="406" spans="1:6" ht="18" customHeight="1" thickBot="1">
      <c r="A406" s="118" t="s">
        <v>172</v>
      </c>
      <c r="B406" s="167"/>
      <c r="C406" s="168"/>
      <c r="D406" s="169"/>
      <c r="E406" s="119" t="s">
        <v>63</v>
      </c>
      <c r="F406" s="43">
        <f>E29*E22+C349/D83*-1+C203+C224*C226%-C198-C218*C220%-C242/D83</f>
        <v>-392</v>
      </c>
    </row>
    <row r="408" spans="1:8" s="11" customFormat="1" ht="15">
      <c r="A408" s="120" t="s">
        <v>356</v>
      </c>
      <c r="B408" s="10"/>
      <c r="C408" s="10"/>
      <c r="D408" s="10"/>
      <c r="E408" s="10"/>
      <c r="F408" s="10"/>
      <c r="G408" s="10"/>
      <c r="H408" s="10"/>
    </row>
    <row r="409" spans="1:8" s="11" customFormat="1" ht="15">
      <c r="A409" s="120" t="s">
        <v>357</v>
      </c>
      <c r="B409" s="10"/>
      <c r="C409" s="10"/>
      <c r="D409" s="10"/>
      <c r="E409" s="10"/>
      <c r="F409" s="10"/>
      <c r="G409" s="10"/>
      <c r="H409" s="10"/>
    </row>
    <row r="410" spans="1:8" s="11" customFormat="1" ht="15">
      <c r="A410" s="10" t="s">
        <v>358</v>
      </c>
      <c r="B410" s="10"/>
      <c r="C410" s="10"/>
      <c r="D410" s="10"/>
      <c r="E410" s="10"/>
      <c r="F410" s="10"/>
      <c r="G410" s="10"/>
      <c r="H410" s="10"/>
    </row>
    <row r="411" spans="1:8" s="11" customFormat="1" ht="15">
      <c r="A411" s="10"/>
      <c r="B411" s="10"/>
      <c r="C411" s="10"/>
      <c r="D411" s="10"/>
      <c r="E411" s="10"/>
      <c r="F411" s="10"/>
      <c r="G411" s="10"/>
      <c r="H411" s="10"/>
    </row>
    <row r="412" spans="1:8" s="11" customFormat="1" ht="15">
      <c r="A412" s="10"/>
      <c r="B412" s="10"/>
      <c r="C412" s="10"/>
      <c r="D412" s="10"/>
      <c r="E412" s="10"/>
      <c r="F412" s="10"/>
      <c r="G412" s="10"/>
      <c r="H412" s="10"/>
    </row>
    <row r="413" spans="1:8" s="11" customFormat="1" ht="15">
      <c r="A413" s="121"/>
      <c r="B413" s="122"/>
      <c r="C413" s="122"/>
      <c r="D413" s="122"/>
      <c r="E413" s="123"/>
      <c r="F413" s="10"/>
      <c r="G413" s="10"/>
      <c r="H413" s="10"/>
    </row>
    <row r="414" spans="1:8" s="11" customFormat="1" ht="15">
      <c r="A414" s="124" t="s">
        <v>359</v>
      </c>
      <c r="B414" s="10" t="s">
        <v>360</v>
      </c>
      <c r="D414" s="10"/>
      <c r="E414" s="125"/>
      <c r="F414" s="10"/>
      <c r="G414" s="10"/>
      <c r="H414" s="10"/>
    </row>
    <row r="415" spans="1:8" s="11" customFormat="1" ht="15">
      <c r="A415" s="124" t="s">
        <v>361</v>
      </c>
      <c r="B415" s="10" t="s">
        <v>362</v>
      </c>
      <c r="D415" s="10"/>
      <c r="E415" s="125"/>
      <c r="F415" s="10"/>
      <c r="G415" s="10"/>
      <c r="H415" s="10"/>
    </row>
    <row r="416" spans="1:8" s="11" customFormat="1" ht="15">
      <c r="A416" s="124" t="s">
        <v>363</v>
      </c>
      <c r="B416" s="10" t="s">
        <v>364</v>
      </c>
      <c r="D416" s="10"/>
      <c r="E416" s="125"/>
      <c r="F416" s="10"/>
      <c r="G416" s="10"/>
      <c r="H416" s="10"/>
    </row>
    <row r="417" spans="1:8" s="11" customFormat="1" ht="15">
      <c r="A417" s="124" t="s">
        <v>365</v>
      </c>
      <c r="B417" s="10" t="s">
        <v>366</v>
      </c>
      <c r="D417" s="10"/>
      <c r="E417" s="125"/>
      <c r="F417" s="10"/>
      <c r="G417" s="10"/>
      <c r="H417" s="10"/>
    </row>
    <row r="418" spans="1:8" s="11" customFormat="1" ht="15">
      <c r="A418" s="124" t="s">
        <v>367</v>
      </c>
      <c r="B418" s="10" t="s">
        <v>368</v>
      </c>
      <c r="D418" s="10"/>
      <c r="E418" s="125"/>
      <c r="F418" s="10"/>
      <c r="G418" s="10"/>
      <c r="H418" s="10"/>
    </row>
    <row r="419" spans="1:8" s="11" customFormat="1" ht="15">
      <c r="A419" s="124" t="s">
        <v>369</v>
      </c>
      <c r="B419" s="10" t="s">
        <v>370</v>
      </c>
      <c r="D419" s="10"/>
      <c r="E419" s="125"/>
      <c r="F419" s="10"/>
      <c r="G419" s="10"/>
      <c r="H419" s="10"/>
    </row>
    <row r="420" spans="1:8" s="11" customFormat="1" ht="15">
      <c r="A420" s="124" t="s">
        <v>371</v>
      </c>
      <c r="B420" s="10"/>
      <c r="C420" s="10"/>
      <c r="D420" s="10"/>
      <c r="E420" s="125"/>
      <c r="F420" s="10"/>
      <c r="G420" s="10"/>
      <c r="H420" s="10"/>
    </row>
    <row r="421" spans="1:8" s="11" customFormat="1" ht="15">
      <c r="A421" s="126"/>
      <c r="B421" s="10"/>
      <c r="C421" s="10"/>
      <c r="D421" s="10"/>
      <c r="E421" s="125"/>
      <c r="F421" s="10"/>
      <c r="G421" s="10"/>
      <c r="H421" s="10"/>
    </row>
    <row r="422" spans="1:8" s="11" customFormat="1" ht="15">
      <c r="A422" s="124" t="s">
        <v>372</v>
      </c>
      <c r="B422" s="10"/>
      <c r="C422" s="10"/>
      <c r="D422" s="10"/>
      <c r="E422" s="125"/>
      <c r="F422" s="10"/>
      <c r="G422" s="10"/>
      <c r="H422" s="10"/>
    </row>
    <row r="423" spans="1:8" s="11" customFormat="1" ht="15">
      <c r="A423" s="127"/>
      <c r="B423" s="128"/>
      <c r="C423" s="128"/>
      <c r="D423" s="128"/>
      <c r="E423" s="129"/>
      <c r="F423" s="10"/>
      <c r="G423" s="10"/>
      <c r="H423" s="10"/>
    </row>
    <row r="424" spans="1:8" s="11" customFormat="1" ht="15">
      <c r="A424" s="10"/>
      <c r="B424" s="10"/>
      <c r="C424" s="10"/>
      <c r="D424" s="10"/>
      <c r="E424" s="10"/>
      <c r="F424" s="10"/>
      <c r="G424" s="10"/>
      <c r="H424" s="10"/>
    </row>
  </sheetData>
  <sheetProtection/>
  <mergeCells count="376">
    <mergeCell ref="A8:D8"/>
    <mergeCell ref="A9:D9"/>
    <mergeCell ref="A5:D5"/>
    <mergeCell ref="A6:D6"/>
    <mergeCell ref="A7:D7"/>
    <mergeCell ref="A10:D10"/>
    <mergeCell ref="A11:D11"/>
    <mergeCell ref="A12:F12"/>
    <mergeCell ref="A13:D13"/>
    <mergeCell ref="A14:D14"/>
    <mergeCell ref="A18:D18"/>
    <mergeCell ref="A19:D19"/>
    <mergeCell ref="A20:D20"/>
    <mergeCell ref="A15:D15"/>
    <mergeCell ref="A16:D16"/>
    <mergeCell ref="A17:D17"/>
    <mergeCell ref="A42:D42"/>
    <mergeCell ref="A43:F43"/>
    <mergeCell ref="A21:F21"/>
    <mergeCell ref="A22:D22"/>
    <mergeCell ref="A23:D23"/>
    <mergeCell ref="A24:D24"/>
    <mergeCell ref="A25:D25"/>
    <mergeCell ref="A26:D26"/>
    <mergeCell ref="A27:D27"/>
    <mergeCell ref="A28:D28"/>
    <mergeCell ref="A29:D29"/>
    <mergeCell ref="A30:F30"/>
    <mergeCell ref="A31:D31"/>
    <mergeCell ref="A33:D33"/>
    <mergeCell ref="A34:D34"/>
    <mergeCell ref="A35:D35"/>
    <mergeCell ref="A32:D32"/>
    <mergeCell ref="A36:D36"/>
    <mergeCell ref="A37:F37"/>
    <mergeCell ref="A38:D38"/>
    <mergeCell ref="A39:D39"/>
    <mergeCell ref="A40:D40"/>
    <mergeCell ref="A41:F41"/>
    <mergeCell ref="A68:C68"/>
    <mergeCell ref="A69:F69"/>
    <mergeCell ref="A70:C70"/>
    <mergeCell ref="A45:D45"/>
    <mergeCell ref="A46:D46"/>
    <mergeCell ref="A47:F47"/>
    <mergeCell ref="A48:D48"/>
    <mergeCell ref="A49:D49"/>
    <mergeCell ref="A50:D50"/>
    <mergeCell ref="A51:D51"/>
    <mergeCell ref="A53:F53"/>
    <mergeCell ref="A55:F55"/>
    <mergeCell ref="A56:C56"/>
    <mergeCell ref="A57:C57"/>
    <mergeCell ref="A58:F58"/>
    <mergeCell ref="A59:C59"/>
    <mergeCell ref="A60:F60"/>
    <mergeCell ref="A61:C61"/>
    <mergeCell ref="A62:F62"/>
    <mergeCell ref="A63:C63"/>
    <mergeCell ref="A64:C64"/>
    <mergeCell ref="A65:C65"/>
    <mergeCell ref="A66:F66"/>
    <mergeCell ref="A67:C67"/>
    <mergeCell ref="A93:C93"/>
    <mergeCell ref="A94:C94"/>
    <mergeCell ref="A71:F71"/>
    <mergeCell ref="A72:C72"/>
    <mergeCell ref="A73:F73"/>
    <mergeCell ref="A74:C74"/>
    <mergeCell ref="A75:C75"/>
    <mergeCell ref="A76:C76"/>
    <mergeCell ref="A78:F78"/>
    <mergeCell ref="A80:C80"/>
    <mergeCell ref="A82:C82"/>
    <mergeCell ref="A83:C83"/>
    <mergeCell ref="A84:C84"/>
    <mergeCell ref="A85:C85"/>
    <mergeCell ref="A81:C81"/>
    <mergeCell ref="A86:C86"/>
    <mergeCell ref="A89:C89"/>
    <mergeCell ref="A90:C90"/>
    <mergeCell ref="A91:C91"/>
    <mergeCell ref="A92:C92"/>
    <mergeCell ref="A88:C88"/>
    <mergeCell ref="A87:C87"/>
    <mergeCell ref="A121:B121"/>
    <mergeCell ref="A123:B123"/>
    <mergeCell ref="A124:B124"/>
    <mergeCell ref="A95:C95"/>
    <mergeCell ref="A96:C96"/>
    <mergeCell ref="A97:C97"/>
    <mergeCell ref="A98:C98"/>
    <mergeCell ref="A99:C99"/>
    <mergeCell ref="A101:C101"/>
    <mergeCell ref="A102:C102"/>
    <mergeCell ref="A103:C103"/>
    <mergeCell ref="A104:C104"/>
    <mergeCell ref="A110:B110"/>
    <mergeCell ref="A111:B111"/>
    <mergeCell ref="A112:B112"/>
    <mergeCell ref="A113:B113"/>
    <mergeCell ref="A106:E106"/>
    <mergeCell ref="A108:E108"/>
    <mergeCell ref="A109:E109"/>
    <mergeCell ref="A114:B114"/>
    <mergeCell ref="A115:B115"/>
    <mergeCell ref="A116:B116"/>
    <mergeCell ref="A117:B117"/>
    <mergeCell ref="A118:B118"/>
    <mergeCell ref="A119:B119"/>
    <mergeCell ref="A120:B120"/>
    <mergeCell ref="A100:C100"/>
    <mergeCell ref="A145:B145"/>
    <mergeCell ref="A146:B146"/>
    <mergeCell ref="A125:B125"/>
    <mergeCell ref="A126:B126"/>
    <mergeCell ref="A127:B127"/>
    <mergeCell ref="A128:B128"/>
    <mergeCell ref="A129:B129"/>
    <mergeCell ref="A130:B130"/>
    <mergeCell ref="A132:B132"/>
    <mergeCell ref="A133:B133"/>
    <mergeCell ref="A134:B134"/>
    <mergeCell ref="A135:B135"/>
    <mergeCell ref="A136:B136"/>
    <mergeCell ref="A137:B137"/>
    <mergeCell ref="A138:B138"/>
    <mergeCell ref="A139:B139"/>
    <mergeCell ref="A140:B140"/>
    <mergeCell ref="A141:B141"/>
    <mergeCell ref="A143:B143"/>
    <mergeCell ref="A144:B144"/>
    <mergeCell ref="A168:B168"/>
    <mergeCell ref="A169:B169"/>
    <mergeCell ref="A170:E170"/>
    <mergeCell ref="A147:B147"/>
    <mergeCell ref="A148:B148"/>
    <mergeCell ref="A149:E149"/>
    <mergeCell ref="A150:E150"/>
    <mergeCell ref="A151:B151"/>
    <mergeCell ref="A152:B152"/>
    <mergeCell ref="A153:B153"/>
    <mergeCell ref="A154:B154"/>
    <mergeCell ref="A155:B155"/>
    <mergeCell ref="A156:B156"/>
    <mergeCell ref="A157:B157"/>
    <mergeCell ref="A158:B158"/>
    <mergeCell ref="A159:B159"/>
    <mergeCell ref="A160:B160"/>
    <mergeCell ref="A161:E161"/>
    <mergeCell ref="A162:B162"/>
    <mergeCell ref="A163:B163"/>
    <mergeCell ref="A164:B164"/>
    <mergeCell ref="A165:B165"/>
    <mergeCell ref="A166:B166"/>
    <mergeCell ref="A167:B167"/>
    <mergeCell ref="A199:B199"/>
    <mergeCell ref="A200:B200"/>
    <mergeCell ref="A201:E201"/>
    <mergeCell ref="A171:B171"/>
    <mergeCell ref="A172:B172"/>
    <mergeCell ref="A173:B173"/>
    <mergeCell ref="A174:B174"/>
    <mergeCell ref="A175:B175"/>
    <mergeCell ref="A176:B176"/>
    <mergeCell ref="A184:E184"/>
    <mergeCell ref="A185:E185"/>
    <mergeCell ref="A186:B186"/>
    <mergeCell ref="A187:B187"/>
    <mergeCell ref="A188:B188"/>
    <mergeCell ref="A211:B211"/>
    <mergeCell ref="A212:B212"/>
    <mergeCell ref="A213:B213"/>
    <mergeCell ref="A214:B214"/>
    <mergeCell ref="A189:B189"/>
    <mergeCell ref="A190:E190"/>
    <mergeCell ref="A191:B191"/>
    <mergeCell ref="A192:B192"/>
    <mergeCell ref="A193:B193"/>
    <mergeCell ref="A194:B194"/>
    <mergeCell ref="A208:B208"/>
    <mergeCell ref="A209:B209"/>
    <mergeCell ref="A210:B210"/>
    <mergeCell ref="A195:E195"/>
    <mergeCell ref="A196:E196"/>
    <mergeCell ref="A197:B197"/>
    <mergeCell ref="A198:B198"/>
    <mergeCell ref="A218:B218"/>
    <mergeCell ref="A219:B219"/>
    <mergeCell ref="A221:B221"/>
    <mergeCell ref="A227:B227"/>
    <mergeCell ref="A202:B202"/>
    <mergeCell ref="A203:B203"/>
    <mergeCell ref="A204:B204"/>
    <mergeCell ref="A205:B205"/>
    <mergeCell ref="A206:E206"/>
    <mergeCell ref="A207:B207"/>
    <mergeCell ref="A306:B306"/>
    <mergeCell ref="A307:B307"/>
    <mergeCell ref="A286:B286"/>
    <mergeCell ref="A284:E284"/>
    <mergeCell ref="A285:B285"/>
    <mergeCell ref="A240:B240"/>
    <mergeCell ref="A242:B242"/>
    <mergeCell ref="A248:B248"/>
    <mergeCell ref="A250:B250"/>
    <mergeCell ref="A252:B252"/>
    <mergeCell ref="A253:B253"/>
    <mergeCell ref="A222:E222"/>
    <mergeCell ref="A223:B223"/>
    <mergeCell ref="A224:B224"/>
    <mergeCell ref="A225:B225"/>
    <mergeCell ref="A275:B275"/>
    <mergeCell ref="A276:B276"/>
    <mergeCell ref="A277:E277"/>
    <mergeCell ref="A278:B278"/>
    <mergeCell ref="A279:B279"/>
    <mergeCell ref="A265:B265"/>
    <mergeCell ref="A266:E266"/>
    <mergeCell ref="A267:E267"/>
    <mergeCell ref="A268:B268"/>
    <mergeCell ref="A280:B280"/>
    <mergeCell ref="A281:B281"/>
    <mergeCell ref="A282:E282"/>
    <mergeCell ref="A283:E283"/>
    <mergeCell ref="A329:B329"/>
    <mergeCell ref="A330:B330"/>
    <mergeCell ref="A293:B293"/>
    <mergeCell ref="A294:E294"/>
    <mergeCell ref="A295:B295"/>
    <mergeCell ref="A296:B296"/>
    <mergeCell ref="A308:B308"/>
    <mergeCell ref="A309:B309"/>
    <mergeCell ref="A310:E310"/>
    <mergeCell ref="A287:B287"/>
    <mergeCell ref="A288:B288"/>
    <mergeCell ref="A289:E289"/>
    <mergeCell ref="A290:B290"/>
    <mergeCell ref="A291:B291"/>
    <mergeCell ref="A292:B292"/>
    <mergeCell ref="A305:E305"/>
    <mergeCell ref="A297:B297"/>
    <mergeCell ref="A298:B298"/>
    <mergeCell ref="A299:E299"/>
    <mergeCell ref="A300:E300"/>
    <mergeCell ref="A301:B301"/>
    <mergeCell ref="A302:B302"/>
    <mergeCell ref="A303:B303"/>
    <mergeCell ref="A304:B304"/>
    <mergeCell ref="A355:B355"/>
    <mergeCell ref="A356:E356"/>
    <mergeCell ref="A357:E357"/>
    <mergeCell ref="A332:B332"/>
    <mergeCell ref="A333:B333"/>
    <mergeCell ref="A334:B334"/>
    <mergeCell ref="A311:B311"/>
    <mergeCell ref="A312:B312"/>
    <mergeCell ref="A313:B313"/>
    <mergeCell ref="A314:B314"/>
    <mergeCell ref="A315:E315"/>
    <mergeCell ref="A316:B316"/>
    <mergeCell ref="A317:B317"/>
    <mergeCell ref="A318:B318"/>
    <mergeCell ref="A319:B319"/>
    <mergeCell ref="A320:E320"/>
    <mergeCell ref="A321:B321"/>
    <mergeCell ref="A322:B322"/>
    <mergeCell ref="A323:B323"/>
    <mergeCell ref="A324:B324"/>
    <mergeCell ref="A325:E325"/>
    <mergeCell ref="A326:E326"/>
    <mergeCell ref="A327:B327"/>
    <mergeCell ref="A328:B328"/>
    <mergeCell ref="A346:B346"/>
    <mergeCell ref="A347:B347"/>
    <mergeCell ref="A331:E331"/>
    <mergeCell ref="A348:B348"/>
    <mergeCell ref="A349:B349"/>
    <mergeCell ref="A350:E350"/>
    <mergeCell ref="A351:B351"/>
    <mergeCell ref="A352:B352"/>
    <mergeCell ref="A353:B353"/>
    <mergeCell ref="A354:B354"/>
    <mergeCell ref="A335:B335"/>
    <mergeCell ref="A336:E336"/>
    <mergeCell ref="A337:B337"/>
    <mergeCell ref="A338:B338"/>
    <mergeCell ref="A339:B339"/>
    <mergeCell ref="A340:B340"/>
    <mergeCell ref="A343:E343"/>
    <mergeCell ref="A344:E344"/>
    <mergeCell ref="A345:B345"/>
    <mergeCell ref="A365:B365"/>
    <mergeCell ref="A366:B366"/>
    <mergeCell ref="A367:E367"/>
    <mergeCell ref="A368:B368"/>
    <mergeCell ref="A369:B369"/>
    <mergeCell ref="A370:B370"/>
    <mergeCell ref="A371:B371"/>
    <mergeCell ref="A373:F373"/>
    <mergeCell ref="A374:E374"/>
    <mergeCell ref="A401:E401"/>
    <mergeCell ref="A403:D403"/>
    <mergeCell ref="A396:E396"/>
    <mergeCell ref="A394:E394"/>
    <mergeCell ref="A395:E395"/>
    <mergeCell ref="A385:E385"/>
    <mergeCell ref="A404:D404"/>
    <mergeCell ref="B405:D405"/>
    <mergeCell ref="B406:D406"/>
    <mergeCell ref="A387:E387"/>
    <mergeCell ref="A388:E388"/>
    <mergeCell ref="A389:E389"/>
    <mergeCell ref="A397:E397"/>
    <mergeCell ref="A398:E398"/>
    <mergeCell ref="A400:E400"/>
    <mergeCell ref="A399:E399"/>
    <mergeCell ref="A235:B235"/>
    <mergeCell ref="A236:B236"/>
    <mergeCell ref="A237:B237"/>
    <mergeCell ref="A238:E238"/>
    <mergeCell ref="A262:B262"/>
    <mergeCell ref="A263:B263"/>
    <mergeCell ref="A257:B257"/>
    <mergeCell ref="A255:B255"/>
    <mergeCell ref="A245:E245"/>
    <mergeCell ref="A247:B247"/>
    <mergeCell ref="A269:B269"/>
    <mergeCell ref="A270:B270"/>
    <mergeCell ref="A271:B271"/>
    <mergeCell ref="A361:B361"/>
    <mergeCell ref="A362:E362"/>
    <mergeCell ref="A384:E384"/>
    <mergeCell ref="A380:E380"/>
    <mergeCell ref="A381:E381"/>
    <mergeCell ref="A383:E383"/>
    <mergeCell ref="A358:B358"/>
    <mergeCell ref="A386:E386"/>
    <mergeCell ref="A272:E272"/>
    <mergeCell ref="A273:B273"/>
    <mergeCell ref="A274:B274"/>
    <mergeCell ref="A363:B363"/>
    <mergeCell ref="A375:E375"/>
    <mergeCell ref="A376:E376"/>
    <mergeCell ref="A377:E377"/>
    <mergeCell ref="A378:E378"/>
    <mergeCell ref="A379:E379"/>
    <mergeCell ref="A359:B359"/>
    <mergeCell ref="A360:B360"/>
    <mergeCell ref="A44:D44"/>
    <mergeCell ref="A239:B239"/>
    <mergeCell ref="A382:E382"/>
    <mergeCell ref="A390:E390"/>
    <mergeCell ref="A258:B258"/>
    <mergeCell ref="A260:B260"/>
    <mergeCell ref="A228:E228"/>
    <mergeCell ref="A229:B229"/>
    <mergeCell ref="A364:B364"/>
    <mergeCell ref="A391:E391"/>
    <mergeCell ref="A392:E392"/>
    <mergeCell ref="A393:E393"/>
    <mergeCell ref="A177:E177"/>
    <mergeCell ref="A178:B178"/>
    <mergeCell ref="A179:B179"/>
    <mergeCell ref="A180:B180"/>
    <mergeCell ref="A181:B181"/>
    <mergeCell ref="A182:B182"/>
    <mergeCell ref="A230:B230"/>
    <mergeCell ref="A231:B231"/>
    <mergeCell ref="A232:B232"/>
    <mergeCell ref="A233:B233"/>
    <mergeCell ref="A234:B234"/>
    <mergeCell ref="A183:B183"/>
    <mergeCell ref="A215:E215"/>
    <mergeCell ref="A216:E216"/>
    <mergeCell ref="A217:B217"/>
  </mergeCells>
  <printOptions/>
  <pageMargins left="0.7086614173228347" right="0.7086614173228347" top="0.7874015748031497" bottom="0.7874015748031497" header="0.31496062992125984" footer="0.31496062992125984"/>
  <pageSetup fitToHeight="0" fitToWidth="1" horizontalDpi="600" verticalDpi="600" orientation="portrait" paperSize="9" scale="5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KTBL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Sven Grebe</dc:creator>
  <cp:keywords/>
  <dc:description/>
  <cp:lastModifiedBy>Meike Schmehl</cp:lastModifiedBy>
  <cp:lastPrinted>2021-08-26T16:24:33Z</cp:lastPrinted>
  <dcterms:created xsi:type="dcterms:W3CDTF">2016-06-20T08:26:36Z</dcterms:created>
  <dcterms:modified xsi:type="dcterms:W3CDTF">2021-08-26T20:11:47Z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0x01010077614E1D35D5406E80173CCED6729BDC00F84725B9E6124C51863DB8E873E1D794008F9464C958D6450F92761A6A9702D1B100721CD60F3C8E4746AACDA0DAA6336C20</vt:lpwstr>
  </property>
  <property fmtid="{D5CDD505-2E9C-101B-9397-08002B2CF9AE}" pid="3" name="KTBLProjektFavoriten">
    <vt:lpwstr/>
  </property>
  <property fmtid="{D5CDD505-2E9C-101B-9397-08002B2CF9AE}" pid="4" name="KTBLProjektTopDoc">
    <vt:lpwstr>1</vt:lpwstr>
  </property>
</Properties>
</file>